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05" windowWidth="14805" windowHeight="5550"/>
  </bookViews>
  <sheets>
    <sheet name="2019" sheetId="2" r:id="rId1"/>
  </sheets>
  <externalReferences>
    <externalReference r:id="rId2"/>
  </externalReferences>
  <definedNames>
    <definedName name="_xlnm._FilterDatabase" localSheetId="0" hidden="1">'2019'!$A$8:$I$530</definedName>
    <definedName name="_xlnm.Print_Area" localSheetId="0">'2019'!$A$1:$AB$533</definedName>
  </definedNames>
  <calcPr calcId="145621"/>
</workbook>
</file>

<file path=xl/calcChain.xml><?xml version="1.0" encoding="utf-8"?>
<calcChain xmlns="http://schemas.openxmlformats.org/spreadsheetml/2006/main">
  <c r="AB54" i="2" l="1"/>
  <c r="Y368" i="2" l="1"/>
  <c r="Y208" i="2"/>
  <c r="Y157" i="2"/>
  <c r="X158" i="2" l="1"/>
  <c r="Z158" i="2"/>
  <c r="AA158" i="2"/>
  <c r="X159" i="2"/>
  <c r="Z159" i="2"/>
  <c r="AA159" i="2"/>
  <c r="X160" i="2"/>
  <c r="Y160" i="2"/>
  <c r="Z160" i="2"/>
  <c r="AA160" i="2"/>
  <c r="AB160" i="2"/>
  <c r="X161" i="2"/>
  <c r="Y161" i="2"/>
  <c r="Z161" i="2"/>
  <c r="AA161" i="2"/>
  <c r="AB161" i="2"/>
  <c r="X166" i="2"/>
  <c r="Y166" i="2"/>
  <c r="Z166" i="2"/>
  <c r="AA166" i="2"/>
  <c r="AB166" i="2"/>
  <c r="W166" i="2"/>
  <c r="X170" i="2"/>
  <c r="Y170" i="2"/>
  <c r="Z170" i="2"/>
  <c r="AA170" i="2"/>
  <c r="AB170" i="2"/>
  <c r="AB176" i="2"/>
  <c r="AB175" i="2" s="1"/>
  <c r="AA175" i="2"/>
  <c r="X191" i="2"/>
  <c r="Z191" i="2"/>
  <c r="AA191" i="2"/>
  <c r="X192" i="2"/>
  <c r="Z192" i="2"/>
  <c r="AA192" i="2"/>
  <c r="X193" i="2"/>
  <c r="Z193" i="2"/>
  <c r="AA193" i="2"/>
  <c r="X209" i="2"/>
  <c r="Y209" i="2"/>
  <c r="Z209" i="2"/>
  <c r="AA209" i="2"/>
  <c r="AB209" i="2"/>
  <c r="AA214" i="2"/>
  <c r="AB214" i="2"/>
  <c r="AB215" i="2"/>
  <c r="AB412" i="2" l="1"/>
  <c r="AB413" i="2"/>
  <c r="Y143" i="2" l="1"/>
  <c r="AA165" i="2"/>
  <c r="AA162" i="2" s="1"/>
  <c r="X41" i="2"/>
  <c r="Y41" i="2"/>
  <c r="Z41" i="2"/>
  <c r="AA41" i="2"/>
  <c r="AA40" i="2" s="1"/>
  <c r="AA37" i="2" s="1"/>
  <c r="AA36" i="2" s="1"/>
  <c r="AA35" i="2" s="1"/>
  <c r="AA34" i="2" s="1"/>
  <c r="AA20" i="2" s="1"/>
  <c r="AA530" i="2" s="1"/>
  <c r="Y42" i="2"/>
  <c r="Z200" i="2" l="1"/>
  <c r="Y200" i="2"/>
  <c r="X205" i="2" l="1"/>
  <c r="Y205" i="2"/>
  <c r="Z205" i="2"/>
  <c r="AB251" i="2" l="1"/>
  <c r="AB250" i="2" s="1"/>
  <c r="X250" i="2"/>
  <c r="Y250" i="2"/>
  <c r="Z250" i="2"/>
  <c r="W250" i="2"/>
  <c r="AB207" i="2"/>
  <c r="X207" i="2"/>
  <c r="Y207" i="2"/>
  <c r="Z207" i="2"/>
  <c r="W207" i="2"/>
  <c r="Y228" i="2"/>
  <c r="Y195" i="2"/>
  <c r="Y194" i="2" s="1"/>
  <c r="Y188" i="2"/>
  <c r="AB190" i="2"/>
  <c r="AB189" i="2" s="1"/>
  <c r="X189" i="2"/>
  <c r="Y189" i="2"/>
  <c r="Z189" i="2"/>
  <c r="W189" i="2"/>
  <c r="X509" i="2"/>
  <c r="Y509" i="2"/>
  <c r="Z509" i="2"/>
  <c r="W509" i="2"/>
  <c r="AB510" i="2"/>
  <c r="AB511" i="2"/>
  <c r="AB396" i="2"/>
  <c r="AB395" i="2" s="1"/>
  <c r="X395" i="2"/>
  <c r="Y395" i="2"/>
  <c r="Z395" i="2"/>
  <c r="W395" i="2"/>
  <c r="AB377" i="2"/>
  <c r="AB376" i="2" s="1"/>
  <c r="X376" i="2"/>
  <c r="Y376" i="2"/>
  <c r="Z376" i="2"/>
  <c r="W376" i="2"/>
  <c r="AB88" i="2"/>
  <c r="AB87" i="2" s="1"/>
  <c r="X87" i="2"/>
  <c r="Y87" i="2"/>
  <c r="Z87" i="2"/>
  <c r="W87" i="2"/>
  <c r="AB92" i="2"/>
  <c r="AB91" i="2" s="1"/>
  <c r="X91" i="2"/>
  <c r="Y91" i="2"/>
  <c r="Z91" i="2"/>
  <c r="W91" i="2"/>
  <c r="Z528" i="2"/>
  <c r="Z527" i="2" s="1"/>
  <c r="Z526" i="2" s="1"/>
  <c r="Z525" i="2" s="1"/>
  <c r="Z512" i="2"/>
  <c r="Z505" i="2"/>
  <c r="Z503" i="2"/>
  <c r="Z523" i="2"/>
  <c r="Z521" i="2"/>
  <c r="Z519" i="2"/>
  <c r="Z517" i="2"/>
  <c r="Z516" i="2" s="1"/>
  <c r="Z500" i="2"/>
  <c r="Z499" i="2" s="1"/>
  <c r="Z495" i="2"/>
  <c r="Z494" i="2" s="1"/>
  <c r="Z493" i="2" s="1"/>
  <c r="Z491" i="2"/>
  <c r="Z490" i="2" s="1"/>
  <c r="Z489" i="2" s="1"/>
  <c r="Z488" i="2" s="1"/>
  <c r="Z487" i="2" s="1"/>
  <c r="Z485" i="2"/>
  <c r="Z484" i="2" s="1"/>
  <c r="Z482" i="2"/>
  <c r="Z481" i="2" s="1"/>
  <c r="Z478" i="2"/>
  <c r="Z476" i="2"/>
  <c r="Z469" i="2"/>
  <c r="Z467" i="2"/>
  <c r="Z465" i="2"/>
  <c r="Z460" i="2"/>
  <c r="Z459" i="2" s="1"/>
  <c r="Z458" i="2" s="1"/>
  <c r="Z455" i="2"/>
  <c r="Z454" i="2" s="1"/>
  <c r="Z453" i="2" s="1"/>
  <c r="Z451" i="2"/>
  <c r="Z450" i="2" s="1"/>
  <c r="Z449" i="2" s="1"/>
  <c r="Z448" i="2" s="1"/>
  <c r="Z445" i="2"/>
  <c r="Z443" i="2"/>
  <c r="Z441" i="2"/>
  <c r="Z437" i="2"/>
  <c r="Z435" i="2"/>
  <c r="Z430" i="2"/>
  <c r="Z429" i="2" s="1"/>
  <c r="Z428" i="2" s="1"/>
  <c r="Z425" i="2"/>
  <c r="Z424" i="2" s="1"/>
  <c r="Z423" i="2" s="1"/>
  <c r="Z421" i="2"/>
  <c r="Z420" i="2" s="1"/>
  <c r="Z417" i="2"/>
  <c r="Z416" i="2" s="1"/>
  <c r="Z415" i="2" s="1"/>
  <c r="Z412" i="2" s="1"/>
  <c r="Z410" i="2"/>
  <c r="Z409" i="2" s="1"/>
  <c r="Z408" i="2" s="1"/>
  <c r="Z407" i="2" s="1"/>
  <c r="Z405" i="2"/>
  <c r="Z404" i="2" s="1"/>
  <c r="Z403" i="2" s="1"/>
  <c r="Z398" i="2"/>
  <c r="Z397" i="2" s="1"/>
  <c r="Z393" i="2"/>
  <c r="Z388" i="2"/>
  <c r="Z387" i="2" s="1"/>
  <c r="Z386" i="2" s="1"/>
  <c r="Z385" i="2" s="1"/>
  <c r="Z382" i="2"/>
  <c r="Z380" i="2"/>
  <c r="Z378" i="2"/>
  <c r="Z373" i="2"/>
  <c r="Z370" i="2"/>
  <c r="Z366" i="2"/>
  <c r="Z364" i="2"/>
  <c r="Z362" i="2"/>
  <c r="Z358" i="2"/>
  <c r="Z357" i="2" s="1"/>
  <c r="Z355" i="2"/>
  <c r="Z354" i="2" s="1"/>
  <c r="Z352" i="2"/>
  <c r="Z351" i="2" s="1"/>
  <c r="Z350" i="2" s="1"/>
  <c r="Z348" i="2"/>
  <c r="Z347" i="2" s="1"/>
  <c r="Z344" i="2"/>
  <c r="Z342" i="2"/>
  <c r="Z335" i="2"/>
  <c r="Z334" i="2" s="1"/>
  <c r="Z333" i="2" s="1"/>
  <c r="Z332" i="2" s="1"/>
  <c r="Z330" i="2"/>
  <c r="Z329" i="2" s="1"/>
  <c r="Z328" i="2" s="1"/>
  <c r="Z327" i="2" s="1"/>
  <c r="Z322" i="2"/>
  <c r="Z318" i="2"/>
  <c r="Z316" i="2"/>
  <c r="Z309" i="2"/>
  <c r="Z307" i="2"/>
  <c r="Z305" i="2"/>
  <c r="Z303" i="2"/>
  <c r="Z300" i="2"/>
  <c r="Z299" i="2" s="1"/>
  <c r="Z298" i="2" s="1"/>
  <c r="Z292" i="2"/>
  <c r="Z291" i="2" s="1"/>
  <c r="Z287" i="2"/>
  <c r="Z286" i="2" s="1"/>
  <c r="Z282" i="2"/>
  <c r="Z281" i="2" s="1"/>
  <c r="Z277" i="2"/>
  <c r="Z275" i="2"/>
  <c r="Z271" i="2"/>
  <c r="Z269" i="2"/>
  <c r="Z264" i="2"/>
  <c r="Z263" i="2" s="1"/>
  <c r="Z261" i="2"/>
  <c r="Z259" i="2"/>
  <c r="Z257" i="2"/>
  <c r="Z255" i="2"/>
  <c r="Z253" i="2"/>
  <c r="Z248" i="2"/>
  <c r="Z246" i="2"/>
  <c r="Z243" i="2"/>
  <c r="Z238" i="2"/>
  <c r="Z236" i="2"/>
  <c r="Z233" i="2"/>
  <c r="Z232" i="2" s="1"/>
  <c r="Z230" i="2"/>
  <c r="Z229" i="2" s="1"/>
  <c r="Z227" i="2"/>
  <c r="Z226" i="2" s="1"/>
  <c r="Z224" i="2"/>
  <c r="Z222" i="2"/>
  <c r="Z221" i="2" s="1"/>
  <c r="Z219" i="2"/>
  <c r="Z218" i="2" s="1"/>
  <c r="Z216" i="2"/>
  <c r="Z214" i="2"/>
  <c r="Z212" i="2"/>
  <c r="Z210" i="2"/>
  <c r="Z203" i="2"/>
  <c r="Z201" i="2"/>
  <c r="Z199" i="2"/>
  <c r="Z197" i="2"/>
  <c r="Z194" i="2"/>
  <c r="Z187" i="2"/>
  <c r="Z185" i="2"/>
  <c r="Z182" i="2"/>
  <c r="Z181" i="2" s="1"/>
  <c r="Z179" i="2"/>
  <c r="Z177" i="2"/>
  <c r="Z175" i="2"/>
  <c r="Z173" i="2"/>
  <c r="Z171" i="2"/>
  <c r="Z168" i="2"/>
  <c r="Z165" i="2" s="1"/>
  <c r="Z162" i="2" s="1"/>
  <c r="Z163" i="2"/>
  <c r="Z156" i="2"/>
  <c r="Z155" i="2" s="1"/>
  <c r="Z153" i="2"/>
  <c r="Z150" i="2" s="1"/>
  <c r="Z149" i="2" s="1"/>
  <c r="Z148" i="2" s="1"/>
  <c r="Z147" i="2" s="1"/>
  <c r="Z151" i="2"/>
  <c r="Z144" i="2"/>
  <c r="Z142" i="2"/>
  <c r="Z138" i="2"/>
  <c r="Z137" i="2" s="1"/>
  <c r="Z136" i="2" s="1"/>
  <c r="Z132" i="2"/>
  <c r="Z131" i="2" s="1"/>
  <c r="Z130" i="2" s="1"/>
  <c r="Z129" i="2" s="1"/>
  <c r="Z128" i="2" s="1"/>
  <c r="Z122" i="2"/>
  <c r="Z121" i="2" s="1"/>
  <c r="Z117" i="2"/>
  <c r="Z116" i="2" s="1"/>
  <c r="Z112" i="2"/>
  <c r="Z111" i="2" s="1"/>
  <c r="Z106" i="2"/>
  <c r="Z105" i="2" s="1"/>
  <c r="Z103" i="2"/>
  <c r="Z101" i="2"/>
  <c r="Z98" i="2"/>
  <c r="Z96" i="2"/>
  <c r="Z94" i="2"/>
  <c r="Z89" i="2"/>
  <c r="Z85" i="2"/>
  <c r="Z83" i="2"/>
  <c r="Z81" i="2"/>
  <c r="Z78" i="2"/>
  <c r="Z76" i="2"/>
  <c r="Z74" i="2"/>
  <c r="Z70" i="2"/>
  <c r="Z68" i="2"/>
  <c r="Z66" i="2"/>
  <c r="Z63" i="2"/>
  <c r="Z61" i="2"/>
  <c r="Z58" i="2"/>
  <c r="Z56" i="2"/>
  <c r="Z52" i="2"/>
  <c r="Z50" i="2"/>
  <c r="Z48" i="2"/>
  <c r="Z46" i="2"/>
  <c r="Z43" i="2"/>
  <c r="Z38" i="2"/>
  <c r="Z32" i="2"/>
  <c r="Z30" i="2"/>
  <c r="Z28" i="2"/>
  <c r="Z25" i="2"/>
  <c r="Z16" i="2"/>
  <c r="Z14" i="2"/>
  <c r="X528" i="2"/>
  <c r="X527" i="2" s="1"/>
  <c r="X526" i="2" s="1"/>
  <c r="X525" i="2" s="1"/>
  <c r="Y528" i="2"/>
  <c r="Y527" i="2" s="1"/>
  <c r="Y526" i="2" s="1"/>
  <c r="Y525" i="2" s="1"/>
  <c r="X512" i="2"/>
  <c r="Y512" i="2"/>
  <c r="X505" i="2"/>
  <c r="Y505" i="2"/>
  <c r="X503" i="2"/>
  <c r="Y503" i="2"/>
  <c r="X523" i="2"/>
  <c r="Y523" i="2"/>
  <c r="X521" i="2"/>
  <c r="Y521" i="2"/>
  <c r="X519" i="2"/>
  <c r="Y519" i="2"/>
  <c r="X517" i="2"/>
  <c r="X516" i="2" s="1"/>
  <c r="Y517" i="2"/>
  <c r="Y516" i="2" s="1"/>
  <c r="X500" i="2"/>
  <c r="X499" i="2" s="1"/>
  <c r="Y500" i="2"/>
  <c r="Y499" i="2" s="1"/>
  <c r="X495" i="2"/>
  <c r="X494" i="2" s="1"/>
  <c r="X493" i="2" s="1"/>
  <c r="Y495" i="2"/>
  <c r="Y494" i="2" s="1"/>
  <c r="Y493" i="2" s="1"/>
  <c r="X491" i="2"/>
  <c r="X490" i="2" s="1"/>
  <c r="X489" i="2" s="1"/>
  <c r="X488" i="2" s="1"/>
  <c r="X487" i="2" s="1"/>
  <c r="Y491" i="2"/>
  <c r="Y490" i="2" s="1"/>
  <c r="Y489" i="2" s="1"/>
  <c r="Y488" i="2" s="1"/>
  <c r="Y487" i="2" s="1"/>
  <c r="X485" i="2"/>
  <c r="X484" i="2" s="1"/>
  <c r="Y485" i="2"/>
  <c r="Y484" i="2" s="1"/>
  <c r="X482" i="2"/>
  <c r="X481" i="2" s="1"/>
  <c r="Y482" i="2"/>
  <c r="Y481" i="2" s="1"/>
  <c r="X478" i="2"/>
  <c r="Y478" i="2"/>
  <c r="X476" i="2"/>
  <c r="Y476" i="2"/>
  <c r="X469" i="2"/>
  <c r="Y469" i="2"/>
  <c r="X467" i="2"/>
  <c r="Y467" i="2"/>
  <c r="X465" i="2"/>
  <c r="Y465" i="2"/>
  <c r="X460" i="2"/>
  <c r="X459" i="2" s="1"/>
  <c r="X458" i="2" s="1"/>
  <c r="Y460" i="2"/>
  <c r="Y459" i="2" s="1"/>
  <c r="Y458" i="2" s="1"/>
  <c r="X455" i="2"/>
  <c r="X454" i="2" s="1"/>
  <c r="X453" i="2" s="1"/>
  <c r="Y455" i="2"/>
  <c r="Y454" i="2" s="1"/>
  <c r="Y453" i="2" s="1"/>
  <c r="X451" i="2"/>
  <c r="X450" i="2" s="1"/>
  <c r="X449" i="2" s="1"/>
  <c r="X448" i="2" s="1"/>
  <c r="Y451" i="2"/>
  <c r="Y450" i="2" s="1"/>
  <c r="Y449" i="2" s="1"/>
  <c r="Y448" i="2" s="1"/>
  <c r="X445" i="2"/>
  <c r="Y445" i="2"/>
  <c r="X443" i="2"/>
  <c r="Y443" i="2"/>
  <c r="X441" i="2"/>
  <c r="Y441" i="2"/>
  <c r="X437" i="2"/>
  <c r="Y437" i="2"/>
  <c r="X435" i="2"/>
  <c r="Y435" i="2"/>
  <c r="X430" i="2"/>
  <c r="X429" i="2" s="1"/>
  <c r="X428" i="2" s="1"/>
  <c r="Y430" i="2"/>
  <c r="Y429" i="2" s="1"/>
  <c r="Y428" i="2" s="1"/>
  <c r="X425" i="2"/>
  <c r="X424" i="2" s="1"/>
  <c r="X423" i="2" s="1"/>
  <c r="Y425" i="2"/>
  <c r="Y424" i="2" s="1"/>
  <c r="Y423" i="2" s="1"/>
  <c r="X421" i="2"/>
  <c r="X420" i="2" s="1"/>
  <c r="Y421" i="2"/>
  <c r="Y420" i="2" s="1"/>
  <c r="X417" i="2"/>
  <c r="X416" i="2" s="1"/>
  <c r="X415" i="2" s="1"/>
  <c r="X412" i="2" s="1"/>
  <c r="Y417" i="2"/>
  <c r="Y416" i="2" s="1"/>
  <c r="Y415" i="2" s="1"/>
  <c r="Y412" i="2" s="1"/>
  <c r="X410" i="2"/>
  <c r="X409" i="2" s="1"/>
  <c r="X408" i="2" s="1"/>
  <c r="X407" i="2" s="1"/>
  <c r="Y410" i="2"/>
  <c r="Y409" i="2" s="1"/>
  <c r="Y408" i="2" s="1"/>
  <c r="Y407" i="2" s="1"/>
  <c r="X405" i="2"/>
  <c r="X404" i="2" s="1"/>
  <c r="X403" i="2" s="1"/>
  <c r="Y405" i="2"/>
  <c r="Y404" i="2" s="1"/>
  <c r="Y403" i="2" s="1"/>
  <c r="X398" i="2"/>
  <c r="X397" i="2" s="1"/>
  <c r="Y398" i="2"/>
  <c r="Y397" i="2" s="1"/>
  <c r="X393" i="2"/>
  <c r="Y393" i="2"/>
  <c r="X388" i="2"/>
  <c r="X387" i="2" s="1"/>
  <c r="X386" i="2" s="1"/>
  <c r="X385" i="2" s="1"/>
  <c r="Y388" i="2"/>
  <c r="Y387" i="2" s="1"/>
  <c r="Y386" i="2" s="1"/>
  <c r="Y385" i="2" s="1"/>
  <c r="X382" i="2"/>
  <c r="Y382" i="2"/>
  <c r="X380" i="2"/>
  <c r="Y380" i="2"/>
  <c r="X378" i="2"/>
  <c r="Y378" i="2"/>
  <c r="X373" i="2"/>
  <c r="Y373" i="2"/>
  <c r="X370" i="2"/>
  <c r="Y370" i="2"/>
  <c r="X366" i="2"/>
  <c r="Y366" i="2"/>
  <c r="X364" i="2"/>
  <c r="Y364" i="2"/>
  <c r="Y362" i="2"/>
  <c r="X358" i="2"/>
  <c r="X357" i="2" s="1"/>
  <c r="Y358" i="2"/>
  <c r="Y357" i="2" s="1"/>
  <c r="X355" i="2"/>
  <c r="X354" i="2" s="1"/>
  <c r="Y355" i="2"/>
  <c r="Y354" i="2" s="1"/>
  <c r="X352" i="2"/>
  <c r="X351" i="2" s="1"/>
  <c r="X350" i="2" s="1"/>
  <c r="Y352" i="2"/>
  <c r="Y351" i="2" s="1"/>
  <c r="Y350" i="2" s="1"/>
  <c r="X348" i="2"/>
  <c r="X347" i="2" s="1"/>
  <c r="Y348" i="2"/>
  <c r="Y347" i="2" s="1"/>
  <c r="X344" i="2"/>
  <c r="Y344" i="2"/>
  <c r="X342" i="2"/>
  <c r="Y342" i="2"/>
  <c r="X335" i="2"/>
  <c r="X334" i="2" s="1"/>
  <c r="X333" i="2" s="1"/>
  <c r="X332" i="2" s="1"/>
  <c r="Y335" i="2"/>
  <c r="Y334" i="2" s="1"/>
  <c r="Y333" i="2" s="1"/>
  <c r="Y332" i="2" s="1"/>
  <c r="X330" i="2"/>
  <c r="X329" i="2" s="1"/>
  <c r="X328" i="2" s="1"/>
  <c r="X327" i="2" s="1"/>
  <c r="Y330" i="2"/>
  <c r="Y329" i="2" s="1"/>
  <c r="Y328" i="2" s="1"/>
  <c r="Y327" i="2" s="1"/>
  <c r="X322" i="2"/>
  <c r="Y322" i="2"/>
  <c r="X318" i="2"/>
  <c r="Y318" i="2"/>
  <c r="X316" i="2"/>
  <c r="Y316" i="2"/>
  <c r="X309" i="2"/>
  <c r="Y309" i="2"/>
  <c r="X307" i="2"/>
  <c r="Y307" i="2"/>
  <c r="X305" i="2"/>
  <c r="Y305" i="2"/>
  <c r="X303" i="2"/>
  <c r="Y303" i="2"/>
  <c r="X300" i="2"/>
  <c r="X299" i="2" s="1"/>
  <c r="X298" i="2" s="1"/>
  <c r="Y300" i="2"/>
  <c r="Y299" i="2" s="1"/>
  <c r="Y298" i="2" s="1"/>
  <c r="X292" i="2"/>
  <c r="X291" i="2" s="1"/>
  <c r="Y292" i="2"/>
  <c r="Y291" i="2" s="1"/>
  <c r="X287" i="2"/>
  <c r="X286" i="2" s="1"/>
  <c r="Y287" i="2"/>
  <c r="Y286" i="2" s="1"/>
  <c r="X282" i="2"/>
  <c r="X281" i="2" s="1"/>
  <c r="Y282" i="2"/>
  <c r="Y281" i="2" s="1"/>
  <c r="X277" i="2"/>
  <c r="Y277" i="2"/>
  <c r="X275" i="2"/>
  <c r="Y275" i="2"/>
  <c r="X271" i="2"/>
  <c r="Y271" i="2"/>
  <c r="X269" i="2"/>
  <c r="Y269" i="2"/>
  <c r="X264" i="2"/>
  <c r="X263" i="2" s="1"/>
  <c r="Y264" i="2"/>
  <c r="Y263" i="2" s="1"/>
  <c r="X261" i="2"/>
  <c r="Y261" i="2"/>
  <c r="X259" i="2"/>
  <c r="Y259" i="2"/>
  <c r="X257" i="2"/>
  <c r="Y257" i="2"/>
  <c r="X255" i="2"/>
  <c r="Y255" i="2"/>
  <c r="X253" i="2"/>
  <c r="Y253" i="2"/>
  <c r="X248" i="2"/>
  <c r="Y248" i="2"/>
  <c r="X246" i="2"/>
  <c r="Y246" i="2"/>
  <c r="X243" i="2"/>
  <c r="Y243" i="2"/>
  <c r="X238" i="2"/>
  <c r="Y238" i="2"/>
  <c r="X236" i="2"/>
  <c r="Y236" i="2"/>
  <c r="X233" i="2"/>
  <c r="X232" i="2" s="1"/>
  <c r="Y233" i="2"/>
  <c r="Y232" i="2" s="1"/>
  <c r="X230" i="2"/>
  <c r="X229" i="2" s="1"/>
  <c r="Y230" i="2"/>
  <c r="Y229" i="2" s="1"/>
  <c r="X227" i="2"/>
  <c r="X226" i="2" s="1"/>
  <c r="Y227" i="2"/>
  <c r="Y226" i="2" s="1"/>
  <c r="X224" i="2"/>
  <c r="Y224" i="2"/>
  <c r="X222" i="2"/>
  <c r="X221" i="2" s="1"/>
  <c r="Y222" i="2"/>
  <c r="Y221" i="2" s="1"/>
  <c r="X219" i="2"/>
  <c r="X218" i="2" s="1"/>
  <c r="Y219" i="2"/>
  <c r="Y218" i="2" s="1"/>
  <c r="X216" i="2"/>
  <c r="Y216" i="2"/>
  <c r="X214" i="2"/>
  <c r="Y214" i="2"/>
  <c r="X212" i="2"/>
  <c r="Y212" i="2"/>
  <c r="X210" i="2"/>
  <c r="Y210" i="2"/>
  <c r="X203" i="2"/>
  <c r="Y203" i="2"/>
  <c r="X201" i="2"/>
  <c r="Y201" i="2"/>
  <c r="X199" i="2"/>
  <c r="Y199" i="2"/>
  <c r="X197" i="2"/>
  <c r="Y197" i="2"/>
  <c r="X194" i="2"/>
  <c r="X187" i="2"/>
  <c r="Y187" i="2"/>
  <c r="X185" i="2"/>
  <c r="Y185" i="2"/>
  <c r="X182" i="2"/>
  <c r="X181" i="2" s="1"/>
  <c r="Y182" i="2"/>
  <c r="Y181" i="2" s="1"/>
  <c r="X179" i="2"/>
  <c r="Y179" i="2"/>
  <c r="X177" i="2"/>
  <c r="Y177" i="2"/>
  <c r="X175" i="2"/>
  <c r="Y175" i="2"/>
  <c r="X173" i="2"/>
  <c r="Y173" i="2"/>
  <c r="X171" i="2"/>
  <c r="Y171" i="2"/>
  <c r="X168" i="2"/>
  <c r="X165" i="2" s="1"/>
  <c r="X162" i="2" s="1"/>
  <c r="Y168" i="2"/>
  <c r="Y165" i="2" s="1"/>
  <c r="Y162" i="2" s="1"/>
  <c r="X163" i="2"/>
  <c r="Y163" i="2"/>
  <c r="X156" i="2"/>
  <c r="X155" i="2" s="1"/>
  <c r="Y156" i="2"/>
  <c r="Y155" i="2" s="1"/>
  <c r="X153" i="2"/>
  <c r="X150" i="2" s="1"/>
  <c r="X149" i="2" s="1"/>
  <c r="X148" i="2" s="1"/>
  <c r="X147" i="2" s="1"/>
  <c r="Y153" i="2"/>
  <c r="Y150" i="2" s="1"/>
  <c r="Y149" i="2" s="1"/>
  <c r="Y148" i="2" s="1"/>
  <c r="Y147" i="2" s="1"/>
  <c r="X151" i="2"/>
  <c r="Y151" i="2"/>
  <c r="X144" i="2"/>
  <c r="Y144" i="2"/>
  <c r="X142" i="2"/>
  <c r="Y142" i="2"/>
  <c r="X138" i="2"/>
  <c r="X137" i="2" s="1"/>
  <c r="X136" i="2" s="1"/>
  <c r="Y138" i="2"/>
  <c r="Y137" i="2" s="1"/>
  <c r="Y136" i="2" s="1"/>
  <c r="X132" i="2"/>
  <c r="X131" i="2" s="1"/>
  <c r="X130" i="2" s="1"/>
  <c r="X129" i="2" s="1"/>
  <c r="X128" i="2" s="1"/>
  <c r="Y132" i="2"/>
  <c r="Y131" i="2" s="1"/>
  <c r="Y130" i="2" s="1"/>
  <c r="Y129" i="2" s="1"/>
  <c r="Y128" i="2" s="1"/>
  <c r="X122" i="2"/>
  <c r="X121" i="2" s="1"/>
  <c r="Y122" i="2"/>
  <c r="Y121" i="2" s="1"/>
  <c r="X117" i="2"/>
  <c r="X116" i="2" s="1"/>
  <c r="Y117" i="2"/>
  <c r="Y116" i="2" s="1"/>
  <c r="X112" i="2"/>
  <c r="X111" i="2" s="1"/>
  <c r="Y112" i="2"/>
  <c r="Y111" i="2" s="1"/>
  <c r="X106" i="2"/>
  <c r="X105" i="2" s="1"/>
  <c r="Y106" i="2"/>
  <c r="Y105" i="2" s="1"/>
  <c r="X103" i="2"/>
  <c r="Y103" i="2"/>
  <c r="X101" i="2"/>
  <c r="Y101" i="2"/>
  <c r="X98" i="2"/>
  <c r="Y98" i="2"/>
  <c r="X96" i="2"/>
  <c r="Y96" i="2"/>
  <c r="X94" i="2"/>
  <c r="Y94" i="2"/>
  <c r="X89" i="2"/>
  <c r="Y89" i="2"/>
  <c r="X85" i="2"/>
  <c r="Y85" i="2"/>
  <c r="X83" i="2"/>
  <c r="Y83" i="2"/>
  <c r="X81" i="2"/>
  <c r="Y81" i="2"/>
  <c r="X78" i="2"/>
  <c r="Y78" i="2"/>
  <c r="X76" i="2"/>
  <c r="Y76" i="2"/>
  <c r="X74" i="2"/>
  <c r="Y74" i="2"/>
  <c r="X70" i="2"/>
  <c r="Y70" i="2"/>
  <c r="X68" i="2"/>
  <c r="Y68" i="2"/>
  <c r="X66" i="2"/>
  <c r="Y66" i="2"/>
  <c r="X63" i="2"/>
  <c r="Y63" i="2"/>
  <c r="X61" i="2"/>
  <c r="Y61" i="2"/>
  <c r="X58" i="2"/>
  <c r="Y58" i="2"/>
  <c r="X56" i="2"/>
  <c r="Y56" i="2"/>
  <c r="X52" i="2"/>
  <c r="Y52" i="2"/>
  <c r="X50" i="2"/>
  <c r="Y50" i="2"/>
  <c r="X48" i="2"/>
  <c r="Y48" i="2"/>
  <c r="X46" i="2"/>
  <c r="Y46" i="2"/>
  <c r="X43" i="2"/>
  <c r="Y43" i="2"/>
  <c r="X38" i="2"/>
  <c r="Y38" i="2"/>
  <c r="X32" i="2"/>
  <c r="Y32" i="2"/>
  <c r="X30" i="2"/>
  <c r="Y30" i="2"/>
  <c r="X28" i="2"/>
  <c r="Y28" i="2"/>
  <c r="X25" i="2"/>
  <c r="Y25" i="2"/>
  <c r="X16" i="2"/>
  <c r="Y16" i="2"/>
  <c r="X14" i="2"/>
  <c r="Y14" i="2"/>
  <c r="X184" i="2" l="1"/>
  <c r="X245" i="2"/>
  <c r="AB509" i="2"/>
  <c r="Z507" i="2"/>
  <c r="Z245" i="2"/>
  <c r="Z184" i="2"/>
  <c r="X196" i="2"/>
  <c r="Y245" i="2"/>
  <c r="X375" i="2"/>
  <c r="Y508" i="2"/>
  <c r="Y196" i="2"/>
  <c r="Y193" i="2" s="1"/>
  <c r="Y192" i="2" s="1"/>
  <c r="Y191" i="2" s="1"/>
  <c r="Y159" i="2" s="1"/>
  <c r="Y158" i="2" s="1"/>
  <c r="X508" i="2"/>
  <c r="Y375" i="2"/>
  <c r="Z375" i="2"/>
  <c r="Y392" i="2"/>
  <c r="Y391" i="2" s="1"/>
  <c r="Y390" i="2" s="1"/>
  <c r="Z392" i="2"/>
  <c r="Z391" i="2" s="1"/>
  <c r="Z390" i="2" s="1"/>
  <c r="Y507" i="2"/>
  <c r="Z508" i="2"/>
  <c r="X507" i="2"/>
  <c r="X392" i="2"/>
  <c r="X391" i="2" s="1"/>
  <c r="X390" i="2" s="1"/>
  <c r="Z196" i="2"/>
  <c r="Y184" i="2"/>
  <c r="Y40" i="2"/>
  <c r="Y502" i="2"/>
  <c r="X434" i="2"/>
  <c r="X433" i="2" s="1"/>
  <c r="X432" i="2" s="1"/>
  <c r="Z141" i="2"/>
  <c r="Z140" i="2" s="1"/>
  <c r="Z127" i="2" s="1"/>
  <c r="Z315" i="2"/>
  <c r="Z314" i="2" s="1"/>
  <c r="Z313" i="2" s="1"/>
  <c r="Z312" i="2" s="1"/>
  <c r="Z311" i="2" s="1"/>
  <c r="Y235" i="2"/>
  <c r="X297" i="2"/>
  <c r="X296" i="2" s="1"/>
  <c r="X369" i="2"/>
  <c r="Y315" i="2"/>
  <c r="Y314" i="2" s="1"/>
  <c r="Y313" i="2" s="1"/>
  <c r="Y312" i="2" s="1"/>
  <c r="Y311" i="2" s="1"/>
  <c r="X80" i="2"/>
  <c r="Y434" i="2"/>
  <c r="Y433" i="2" s="1"/>
  <c r="Y432" i="2" s="1"/>
  <c r="Y369" i="2"/>
  <c r="X268" i="2"/>
  <c r="X267" i="2" s="1"/>
  <c r="X266" i="2" s="1"/>
  <c r="Y80" i="2"/>
  <c r="X73" i="2"/>
  <c r="X502" i="2"/>
  <c r="X274" i="2"/>
  <c r="X40" i="2"/>
  <c r="Z502" i="2"/>
  <c r="Z515" i="2"/>
  <c r="Z514" i="2" s="1"/>
  <c r="Z480" i="2"/>
  <c r="Z464" i="2"/>
  <c r="Z463" i="2" s="1"/>
  <c r="Z447" i="2"/>
  <c r="Z440" i="2"/>
  <c r="Z439" i="2" s="1"/>
  <c r="Z434" i="2"/>
  <c r="Z433" i="2" s="1"/>
  <c r="Z432" i="2" s="1"/>
  <c r="Z419" i="2"/>
  <c r="Z402" i="2" s="1"/>
  <c r="Z369" i="2"/>
  <c r="Z361" i="2"/>
  <c r="Z360" i="2" s="1"/>
  <c r="Z341" i="2"/>
  <c r="Z340" i="2" s="1"/>
  <c r="Z339" i="2" s="1"/>
  <c r="Z302" i="2"/>
  <c r="Z297" i="2"/>
  <c r="Z296" i="2" s="1"/>
  <c r="Z280" i="2"/>
  <c r="Z279" i="2" s="1"/>
  <c r="Z274" i="2"/>
  <c r="Z268" i="2"/>
  <c r="Z267" i="2" s="1"/>
  <c r="Z266" i="2" s="1"/>
  <c r="Z252" i="2"/>
  <c r="Z235" i="2"/>
  <c r="Z146" i="2"/>
  <c r="Z110" i="2"/>
  <c r="Z109" i="2" s="1"/>
  <c r="Z108" i="2" s="1"/>
  <c r="Z100" i="2"/>
  <c r="Z93" i="2"/>
  <c r="Z80" i="2"/>
  <c r="Z73" i="2"/>
  <c r="Z65" i="2"/>
  <c r="Z60" i="2" s="1"/>
  <c r="Z45" i="2"/>
  <c r="Z40" i="2"/>
  <c r="Z27" i="2"/>
  <c r="Z24" i="2" s="1"/>
  <c r="Z23" i="2" s="1"/>
  <c r="Z22" i="2" s="1"/>
  <c r="Z21" i="2" s="1"/>
  <c r="Z13" i="2"/>
  <c r="Z12" i="2" s="1"/>
  <c r="Z11" i="2" s="1"/>
  <c r="Z10" i="2" s="1"/>
  <c r="Z9" i="2" s="1"/>
  <c r="Y252" i="2"/>
  <c r="X315" i="2"/>
  <c r="X314" i="2" s="1"/>
  <c r="X313" i="2" s="1"/>
  <c r="X312" i="2" s="1"/>
  <c r="X311" i="2" s="1"/>
  <c r="Y27" i="2"/>
  <c r="Y24" i="2" s="1"/>
  <c r="Y23" i="2" s="1"/>
  <c r="Y22" i="2" s="1"/>
  <c r="Y21" i="2" s="1"/>
  <c r="Y464" i="2"/>
  <c r="Y463" i="2" s="1"/>
  <c r="X27" i="2"/>
  <c r="X24" i="2" s="1"/>
  <c r="X23" i="2" s="1"/>
  <c r="X22" i="2" s="1"/>
  <c r="X21" i="2" s="1"/>
  <c r="X93" i="2"/>
  <c r="Y100" i="2"/>
  <c r="Y274" i="2"/>
  <c r="Y341" i="2"/>
  <c r="Y340" i="2" s="1"/>
  <c r="Y339" i="2" s="1"/>
  <c r="X464" i="2"/>
  <c r="X463" i="2" s="1"/>
  <c r="X13" i="2"/>
  <c r="X12" i="2" s="1"/>
  <c r="X11" i="2" s="1"/>
  <c r="X10" i="2" s="1"/>
  <c r="X9" i="2" s="1"/>
  <c r="X235" i="2"/>
  <c r="Y45" i="2"/>
  <c r="X100" i="2"/>
  <c r="X341" i="2"/>
  <c r="X340" i="2" s="1"/>
  <c r="X339" i="2" s="1"/>
  <c r="Y93" i="2"/>
  <c r="X45" i="2"/>
  <c r="X65" i="2"/>
  <c r="X60" i="2" s="1"/>
  <c r="X141" i="2"/>
  <c r="X140" i="2" s="1"/>
  <c r="X127" i="2" s="1"/>
  <c r="X440" i="2"/>
  <c r="X439" i="2" s="1"/>
  <c r="Y515" i="2"/>
  <c r="Y514" i="2" s="1"/>
  <c r="X515" i="2"/>
  <c r="X514" i="2" s="1"/>
  <c r="Y480" i="2"/>
  <c r="X480" i="2"/>
  <c r="X447" i="2"/>
  <c r="Y447" i="2"/>
  <c r="Y440" i="2"/>
  <c r="Y439" i="2" s="1"/>
  <c r="X419" i="2"/>
  <c r="X402" i="2" s="1"/>
  <c r="Y419" i="2"/>
  <c r="Y402" i="2" s="1"/>
  <c r="Y361" i="2"/>
  <c r="Y360" i="2" s="1"/>
  <c r="X362" i="2"/>
  <c r="X361" i="2" s="1"/>
  <c r="X360" i="2" s="1"/>
  <c r="Y302" i="2"/>
  <c r="X302" i="2"/>
  <c r="Y297" i="2"/>
  <c r="Y296" i="2" s="1"/>
  <c r="Y280" i="2"/>
  <c r="Y279" i="2" s="1"/>
  <c r="X280" i="2"/>
  <c r="X279" i="2" s="1"/>
  <c r="Y268" i="2"/>
  <c r="Y267" i="2" s="1"/>
  <c r="Y266" i="2" s="1"/>
  <c r="X252" i="2"/>
  <c r="X146" i="2"/>
  <c r="Y146" i="2"/>
  <c r="Y141" i="2"/>
  <c r="Y140" i="2" s="1"/>
  <c r="Y127" i="2" s="1"/>
  <c r="X110" i="2"/>
  <c r="X109" i="2" s="1"/>
  <c r="X108" i="2" s="1"/>
  <c r="Y110" i="2"/>
  <c r="Y109" i="2" s="1"/>
  <c r="Y108" i="2" s="1"/>
  <c r="Y73" i="2"/>
  <c r="Y65" i="2"/>
  <c r="Y60" i="2" s="1"/>
  <c r="Y13" i="2"/>
  <c r="Y12" i="2" s="1"/>
  <c r="Y11" i="2" s="1"/>
  <c r="Y10" i="2" s="1"/>
  <c r="Y9" i="2" s="1"/>
  <c r="T382" i="2"/>
  <c r="U382" i="2"/>
  <c r="V382" i="2"/>
  <c r="W384" i="2"/>
  <c r="AB384" i="2" s="1"/>
  <c r="X498" i="2" l="1"/>
  <c r="X497" i="2" s="1"/>
  <c r="Y242" i="2"/>
  <c r="Y240" i="2" s="1"/>
  <c r="Y498" i="2"/>
  <c r="Y497" i="2" s="1"/>
  <c r="X37" i="2"/>
  <c r="Z498" i="2"/>
  <c r="Z497" i="2" s="1"/>
  <c r="Y72" i="2"/>
  <c r="Z37" i="2"/>
  <c r="Y346" i="2"/>
  <c r="Y326" i="2" s="1"/>
  <c r="X273" i="2"/>
  <c r="X242" i="2"/>
  <c r="X240" i="2" s="1"/>
  <c r="X427" i="2"/>
  <c r="Z126" i="2"/>
  <c r="Z427" i="2"/>
  <c r="X72" i="2"/>
  <c r="Y37" i="2"/>
  <c r="Z273" i="2"/>
  <c r="Z242" i="2"/>
  <c r="Z241" i="2" s="1"/>
  <c r="Y273" i="2"/>
  <c r="Y427" i="2"/>
  <c r="Z72" i="2"/>
  <c r="Z346" i="2"/>
  <c r="Z326" i="2" s="1"/>
  <c r="X346" i="2"/>
  <c r="X326" i="2" s="1"/>
  <c r="Y126" i="2"/>
  <c r="X126" i="2"/>
  <c r="U57" i="2"/>
  <c r="X36" i="2" l="1"/>
  <c r="X35" i="2" s="1"/>
  <c r="X34" i="2" s="1"/>
  <c r="X20" i="2" s="1"/>
  <c r="Y36" i="2"/>
  <c r="Y35" i="2" s="1"/>
  <c r="Y34" i="2" s="1"/>
  <c r="Y20" i="2" s="1"/>
  <c r="Z36" i="2"/>
  <c r="Z35" i="2" s="1"/>
  <c r="Z34" i="2" s="1"/>
  <c r="Z20" i="2" s="1"/>
  <c r="Y241" i="2"/>
  <c r="Z240" i="2"/>
  <c r="X241" i="2"/>
  <c r="U524" i="2"/>
  <c r="W169" i="2" l="1"/>
  <c r="T168" i="2"/>
  <c r="U168" i="2"/>
  <c r="V168" i="2"/>
  <c r="S168" i="2"/>
  <c r="U200" i="2"/>
  <c r="W168" i="2" l="1"/>
  <c r="AB169" i="2"/>
  <c r="AB168" i="2" s="1"/>
  <c r="V478" i="2"/>
  <c r="V476" i="2"/>
  <c r="V474" i="2"/>
  <c r="V469" i="2"/>
  <c r="V467" i="2"/>
  <c r="V465" i="2"/>
  <c r="V460" i="2"/>
  <c r="V459" i="2" s="1"/>
  <c r="V458" i="2" s="1"/>
  <c r="V455" i="2"/>
  <c r="V454" i="2" s="1"/>
  <c r="V453" i="2" s="1"/>
  <c r="V451" i="2"/>
  <c r="V450" i="2" s="1"/>
  <c r="V449" i="2" s="1"/>
  <c r="V448" i="2" s="1"/>
  <c r="V445" i="2"/>
  <c r="V443" i="2"/>
  <c r="V441" i="2"/>
  <c r="V437" i="2"/>
  <c r="V435" i="2"/>
  <c r="V430" i="2"/>
  <c r="V429" i="2" s="1"/>
  <c r="V428" i="2" s="1"/>
  <c r="V425" i="2"/>
  <c r="V424" i="2" s="1"/>
  <c r="V423" i="2" s="1"/>
  <c r="V421" i="2"/>
  <c r="V420" i="2" s="1"/>
  <c r="V417" i="2"/>
  <c r="V416" i="2" s="1"/>
  <c r="V415" i="2" s="1"/>
  <c r="V412" i="2" s="1"/>
  <c r="V410" i="2"/>
  <c r="V409" i="2" s="1"/>
  <c r="V408" i="2" s="1"/>
  <c r="V407" i="2" s="1"/>
  <c r="V405" i="2"/>
  <c r="V404" i="2" s="1"/>
  <c r="V403" i="2" s="1"/>
  <c r="V398" i="2"/>
  <c r="V397" i="2" s="1"/>
  <c r="V393" i="2"/>
  <c r="V388" i="2"/>
  <c r="V387" i="2" s="1"/>
  <c r="V386" i="2" s="1"/>
  <c r="V385" i="2" s="1"/>
  <c r="V380" i="2"/>
  <c r="V378" i="2"/>
  <c r="V373" i="2"/>
  <c r="V370" i="2"/>
  <c r="V366" i="2"/>
  <c r="V364" i="2"/>
  <c r="V362" i="2"/>
  <c r="V358" i="2"/>
  <c r="V357" i="2" s="1"/>
  <c r="V355" i="2"/>
  <c r="V354" i="2" s="1"/>
  <c r="V352" i="2"/>
  <c r="V351" i="2" s="1"/>
  <c r="V350" i="2" s="1"/>
  <c r="V348" i="2"/>
  <c r="V347" i="2" s="1"/>
  <c r="V344" i="2"/>
  <c r="V342" i="2"/>
  <c r="V335" i="2"/>
  <c r="V334" i="2" s="1"/>
  <c r="V333" i="2" s="1"/>
  <c r="V332" i="2" s="1"/>
  <c r="V330" i="2"/>
  <c r="V329" i="2" s="1"/>
  <c r="V328" i="2" s="1"/>
  <c r="V327" i="2" s="1"/>
  <c r="V322" i="2"/>
  <c r="V318" i="2"/>
  <c r="V316" i="2"/>
  <c r="V309" i="2"/>
  <c r="V307" i="2"/>
  <c r="V305" i="2"/>
  <c r="V303" i="2"/>
  <c r="V300" i="2"/>
  <c r="V299" i="2" s="1"/>
  <c r="V298" i="2" s="1"/>
  <c r="V292" i="2"/>
  <c r="V291" i="2" s="1"/>
  <c r="V287" i="2"/>
  <c r="V286" i="2" s="1"/>
  <c r="V282" i="2"/>
  <c r="V281" i="2" s="1"/>
  <c r="V277" i="2"/>
  <c r="V275" i="2"/>
  <c r="V271" i="2"/>
  <c r="V269" i="2"/>
  <c r="V264" i="2"/>
  <c r="V263" i="2" s="1"/>
  <c r="V261" i="2"/>
  <c r="V259" i="2"/>
  <c r="V257" i="2"/>
  <c r="V255" i="2"/>
  <c r="V253" i="2"/>
  <c r="V248" i="2"/>
  <c r="V246" i="2"/>
  <c r="V243" i="2"/>
  <c r="V238" i="2"/>
  <c r="V236" i="2"/>
  <c r="V233" i="2"/>
  <c r="V232" i="2" s="1"/>
  <c r="V230" i="2"/>
  <c r="V229" i="2" s="1"/>
  <c r="V227" i="2"/>
  <c r="V226" i="2" s="1"/>
  <c r="V224" i="2"/>
  <c r="V222" i="2"/>
  <c r="V221" i="2" s="1"/>
  <c r="V219" i="2"/>
  <c r="V218" i="2" s="1"/>
  <c r="V216" i="2"/>
  <c r="V214" i="2"/>
  <c r="V212" i="2"/>
  <c r="V210" i="2"/>
  <c r="V205" i="2"/>
  <c r="V203" i="2"/>
  <c r="V201" i="2"/>
  <c r="V199" i="2"/>
  <c r="V197" i="2"/>
  <c r="V194" i="2"/>
  <c r="V187" i="2"/>
  <c r="V185" i="2"/>
  <c r="V182" i="2"/>
  <c r="V181" i="2" s="1"/>
  <c r="V179" i="2"/>
  <c r="V177" i="2"/>
  <c r="V175" i="2"/>
  <c r="V173" i="2"/>
  <c r="V171" i="2"/>
  <c r="V166" i="2"/>
  <c r="V165" i="2" s="1"/>
  <c r="V163" i="2"/>
  <c r="V156" i="2"/>
  <c r="V155" i="2" s="1"/>
  <c r="V153" i="2"/>
  <c r="V150" i="2" s="1"/>
  <c r="V149" i="2" s="1"/>
  <c r="V148" i="2" s="1"/>
  <c r="V147" i="2" s="1"/>
  <c r="V151" i="2"/>
  <c r="V144" i="2"/>
  <c r="V142" i="2"/>
  <c r="V138" i="2"/>
  <c r="V137" i="2" s="1"/>
  <c r="V136" i="2" s="1"/>
  <c r="V132" i="2"/>
  <c r="V131" i="2" s="1"/>
  <c r="V130" i="2" s="1"/>
  <c r="V129" i="2" s="1"/>
  <c r="V128" i="2" s="1"/>
  <c r="V122" i="2"/>
  <c r="V121" i="2" s="1"/>
  <c r="V112" i="2"/>
  <c r="V111" i="2" s="1"/>
  <c r="V106" i="2"/>
  <c r="V105" i="2" s="1"/>
  <c r="V101" i="2"/>
  <c r="V98" i="2"/>
  <c r="V96" i="2"/>
  <c r="V94" i="2"/>
  <c r="V89" i="2"/>
  <c r="V85" i="2"/>
  <c r="V83" i="2"/>
  <c r="V81" i="2"/>
  <c r="V76" i="2"/>
  <c r="V74" i="2"/>
  <c r="V117" i="2"/>
  <c r="V116" i="2" s="1"/>
  <c r="V70" i="2"/>
  <c r="V68" i="2"/>
  <c r="V66" i="2"/>
  <c r="V63" i="2"/>
  <c r="V61" i="2"/>
  <c r="V58" i="2"/>
  <c r="V56" i="2"/>
  <c r="V52" i="2"/>
  <c r="V50" i="2"/>
  <c r="V48" i="2"/>
  <c r="V46" i="2"/>
  <c r="V43" i="2"/>
  <c r="V41" i="2"/>
  <c r="V38" i="2"/>
  <c r="V32" i="2"/>
  <c r="V30" i="2"/>
  <c r="V28" i="2"/>
  <c r="V25" i="2"/>
  <c r="V16" i="2"/>
  <c r="V14" i="2"/>
  <c r="T103" i="2"/>
  <c r="U103" i="2"/>
  <c r="V103" i="2"/>
  <c r="S103" i="2"/>
  <c r="W104" i="2"/>
  <c r="V274" i="2" l="1"/>
  <c r="V341" i="2"/>
  <c r="V340" i="2" s="1"/>
  <c r="V339" i="2" s="1"/>
  <c r="W103" i="2"/>
  <c r="AB104" i="2"/>
  <c r="AB103" i="2" s="1"/>
  <c r="V375" i="2"/>
  <c r="V80" i="2"/>
  <c r="V45" i="2"/>
  <c r="V27" i="2"/>
  <c r="V24" i="2" s="1"/>
  <c r="V23" i="2" s="1"/>
  <c r="V22" i="2" s="1"/>
  <c r="V21" i="2" s="1"/>
  <c r="V40" i="2"/>
  <c r="V245" i="2"/>
  <c r="V268" i="2"/>
  <c r="V267" i="2" s="1"/>
  <c r="V266" i="2" s="1"/>
  <c r="V235" i="2"/>
  <c r="V141" i="2"/>
  <c r="V140" i="2" s="1"/>
  <c r="V127" i="2" s="1"/>
  <c r="V65" i="2"/>
  <c r="V60" i="2" s="1"/>
  <c r="V73" i="2"/>
  <c r="V110" i="2"/>
  <c r="V109" i="2" s="1"/>
  <c r="V108" i="2" s="1"/>
  <c r="V392" i="2"/>
  <c r="V391" i="2" s="1"/>
  <c r="V390" i="2" s="1"/>
  <c r="V419" i="2"/>
  <c r="V402" i="2" s="1"/>
  <c r="V440" i="2"/>
  <c r="V439" i="2" s="1"/>
  <c r="V13" i="2"/>
  <c r="V12" i="2" s="1"/>
  <c r="V11" i="2" s="1"/>
  <c r="V10" i="2" s="1"/>
  <c r="V9" i="2" s="1"/>
  <c r="V184" i="2"/>
  <c r="V209" i="2"/>
  <c r="V434" i="2"/>
  <c r="V433" i="2" s="1"/>
  <c r="V432" i="2" s="1"/>
  <c r="V93" i="2"/>
  <c r="V100" i="2"/>
  <c r="V464" i="2"/>
  <c r="V463" i="2" s="1"/>
  <c r="V252" i="2"/>
  <c r="V361" i="2"/>
  <c r="V360" i="2" s="1"/>
  <c r="V196" i="2"/>
  <c r="V302" i="2"/>
  <c r="V369" i="2"/>
  <c r="V473" i="2"/>
  <c r="V472" i="2" s="1"/>
  <c r="V471" i="2" s="1"/>
  <c r="V315" i="2"/>
  <c r="V314" i="2" s="1"/>
  <c r="V313" i="2" s="1"/>
  <c r="V312" i="2" s="1"/>
  <c r="V311" i="2" s="1"/>
  <c r="V170" i="2"/>
  <c r="V162" i="2" s="1"/>
  <c r="V161" i="2" s="1"/>
  <c r="V447" i="2"/>
  <c r="V297" i="2"/>
  <c r="V296" i="2" s="1"/>
  <c r="V280" i="2"/>
  <c r="V279" i="2" s="1"/>
  <c r="V146" i="2"/>
  <c r="V482" i="2"/>
  <c r="V481" i="2" s="1"/>
  <c r="V485" i="2"/>
  <c r="V484" i="2" s="1"/>
  <c r="V491" i="2"/>
  <c r="V490" i="2" s="1"/>
  <c r="V489" i="2" s="1"/>
  <c r="V488" i="2" s="1"/>
  <c r="V487" i="2" s="1"/>
  <c r="V495" i="2"/>
  <c r="V494" i="2" s="1"/>
  <c r="V493" i="2" s="1"/>
  <c r="V500" i="2"/>
  <c r="V499" i="2" s="1"/>
  <c r="V517" i="2"/>
  <c r="V516" i="2" s="1"/>
  <c r="V519" i="2"/>
  <c r="V521" i="2"/>
  <c r="V523" i="2"/>
  <c r="V503" i="2"/>
  <c r="V505" i="2"/>
  <c r="V512" i="2"/>
  <c r="V507" i="2" s="1"/>
  <c r="V528" i="2"/>
  <c r="V527" i="2" s="1"/>
  <c r="V526" i="2" s="1"/>
  <c r="V525" i="2" s="1"/>
  <c r="W522" i="2"/>
  <c r="W479" i="2"/>
  <c r="W477" i="2"/>
  <c r="W225" i="2"/>
  <c r="T224" i="2"/>
  <c r="U224" i="2"/>
  <c r="S224" i="2"/>
  <c r="T521" i="2"/>
  <c r="U521" i="2"/>
  <c r="S521" i="2"/>
  <c r="T437" i="2"/>
  <c r="U437" i="2"/>
  <c r="T32" i="2"/>
  <c r="U32" i="2"/>
  <c r="T222" i="2"/>
  <c r="U222" i="2"/>
  <c r="T194" i="2"/>
  <c r="U194" i="2"/>
  <c r="T528" i="2"/>
  <c r="T527" i="2" s="1"/>
  <c r="T526" i="2" s="1"/>
  <c r="T525" i="2" s="1"/>
  <c r="U528" i="2"/>
  <c r="U527" i="2" s="1"/>
  <c r="U526" i="2" s="1"/>
  <c r="U525" i="2" s="1"/>
  <c r="T512" i="2"/>
  <c r="T507" i="2" s="1"/>
  <c r="U512" i="2"/>
  <c r="U507" i="2" s="1"/>
  <c r="T505" i="2"/>
  <c r="U505" i="2"/>
  <c r="T503" i="2"/>
  <c r="U503" i="2"/>
  <c r="T523" i="2"/>
  <c r="U523" i="2"/>
  <c r="T519" i="2"/>
  <c r="U519" i="2"/>
  <c r="T517" i="2"/>
  <c r="T516" i="2" s="1"/>
  <c r="U517" i="2"/>
  <c r="U516" i="2" s="1"/>
  <c r="T500" i="2"/>
  <c r="T499" i="2" s="1"/>
  <c r="U500" i="2"/>
  <c r="U499" i="2" s="1"/>
  <c r="T495" i="2"/>
  <c r="T494" i="2" s="1"/>
  <c r="T493" i="2" s="1"/>
  <c r="U495" i="2"/>
  <c r="U494" i="2" s="1"/>
  <c r="U493" i="2" s="1"/>
  <c r="T491" i="2"/>
  <c r="T490" i="2" s="1"/>
  <c r="T489" i="2" s="1"/>
  <c r="T488" i="2" s="1"/>
  <c r="T487" i="2" s="1"/>
  <c r="U491" i="2"/>
  <c r="U490" i="2" s="1"/>
  <c r="U489" i="2" s="1"/>
  <c r="U488" i="2" s="1"/>
  <c r="U487" i="2" s="1"/>
  <c r="T485" i="2"/>
  <c r="T484" i="2" s="1"/>
  <c r="U485" i="2"/>
  <c r="U484" i="2" s="1"/>
  <c r="T482" i="2"/>
  <c r="T481" i="2" s="1"/>
  <c r="U482" i="2"/>
  <c r="U481" i="2" s="1"/>
  <c r="T478" i="2"/>
  <c r="U478" i="2"/>
  <c r="T474" i="2"/>
  <c r="U474" i="2"/>
  <c r="T476" i="2"/>
  <c r="U476" i="2"/>
  <c r="T469" i="2"/>
  <c r="U469" i="2"/>
  <c r="T467" i="2"/>
  <c r="U467" i="2"/>
  <c r="T465" i="2"/>
  <c r="U465" i="2"/>
  <c r="T460" i="2"/>
  <c r="T459" i="2" s="1"/>
  <c r="T458" i="2" s="1"/>
  <c r="U460" i="2"/>
  <c r="U459" i="2" s="1"/>
  <c r="U458" i="2" s="1"/>
  <c r="T455" i="2"/>
  <c r="T454" i="2" s="1"/>
  <c r="T453" i="2" s="1"/>
  <c r="U455" i="2"/>
  <c r="U454" i="2" s="1"/>
  <c r="U453" i="2" s="1"/>
  <c r="T451" i="2"/>
  <c r="T450" i="2" s="1"/>
  <c r="T449" i="2" s="1"/>
  <c r="T448" i="2" s="1"/>
  <c r="U451" i="2"/>
  <c r="U450" i="2" s="1"/>
  <c r="U449" i="2" s="1"/>
  <c r="U448" i="2" s="1"/>
  <c r="T445" i="2"/>
  <c r="U445" i="2"/>
  <c r="T443" i="2"/>
  <c r="U443" i="2"/>
  <c r="T441" i="2"/>
  <c r="U441" i="2"/>
  <c r="T435" i="2"/>
  <c r="U435" i="2"/>
  <c r="T430" i="2"/>
  <c r="T429" i="2" s="1"/>
  <c r="T428" i="2" s="1"/>
  <c r="U430" i="2"/>
  <c r="U429" i="2" s="1"/>
  <c r="U428" i="2" s="1"/>
  <c r="T425" i="2"/>
  <c r="T424" i="2" s="1"/>
  <c r="T423" i="2" s="1"/>
  <c r="U425" i="2"/>
  <c r="U424" i="2" s="1"/>
  <c r="U423" i="2" s="1"/>
  <c r="T421" i="2"/>
  <c r="T420" i="2" s="1"/>
  <c r="U421" i="2"/>
  <c r="U420" i="2" s="1"/>
  <c r="T417" i="2"/>
  <c r="T416" i="2" s="1"/>
  <c r="T415" i="2" s="1"/>
  <c r="T412" i="2" s="1"/>
  <c r="U417" i="2"/>
  <c r="U416" i="2" s="1"/>
  <c r="U415" i="2" s="1"/>
  <c r="U412" i="2" s="1"/>
  <c r="T410" i="2"/>
  <c r="T409" i="2" s="1"/>
  <c r="T408" i="2" s="1"/>
  <c r="T407" i="2" s="1"/>
  <c r="U410" i="2"/>
  <c r="U409" i="2" s="1"/>
  <c r="U408" i="2" s="1"/>
  <c r="U407" i="2" s="1"/>
  <c r="T405" i="2"/>
  <c r="T404" i="2" s="1"/>
  <c r="T403" i="2" s="1"/>
  <c r="U405" i="2"/>
  <c r="U404" i="2" s="1"/>
  <c r="U403" i="2" s="1"/>
  <c r="T398" i="2"/>
  <c r="T397" i="2" s="1"/>
  <c r="U398" i="2"/>
  <c r="U397" i="2" s="1"/>
  <c r="T393" i="2"/>
  <c r="U393" i="2"/>
  <c r="T388" i="2"/>
  <c r="T387" i="2" s="1"/>
  <c r="T386" i="2" s="1"/>
  <c r="T385" i="2" s="1"/>
  <c r="U388" i="2"/>
  <c r="U387" i="2" s="1"/>
  <c r="U386" i="2" s="1"/>
  <c r="U385" i="2" s="1"/>
  <c r="T380" i="2"/>
  <c r="U380" i="2"/>
  <c r="T378" i="2"/>
  <c r="U378" i="2"/>
  <c r="T373" i="2"/>
  <c r="U373" i="2"/>
  <c r="T370" i="2"/>
  <c r="U370" i="2"/>
  <c r="T366" i="2"/>
  <c r="U366" i="2"/>
  <c r="T364" i="2"/>
  <c r="U364" i="2"/>
  <c r="T362" i="2"/>
  <c r="U362" i="2"/>
  <c r="T358" i="2"/>
  <c r="T357" i="2" s="1"/>
  <c r="U358" i="2"/>
  <c r="U357" i="2" s="1"/>
  <c r="T355" i="2"/>
  <c r="T354" i="2" s="1"/>
  <c r="U355" i="2"/>
  <c r="U354" i="2" s="1"/>
  <c r="T352" i="2"/>
  <c r="T351" i="2" s="1"/>
  <c r="T350" i="2" s="1"/>
  <c r="U352" i="2"/>
  <c r="U351" i="2" s="1"/>
  <c r="U350" i="2" s="1"/>
  <c r="T348" i="2"/>
  <c r="T347" i="2" s="1"/>
  <c r="U348" i="2"/>
  <c r="U347" i="2" s="1"/>
  <c r="T344" i="2"/>
  <c r="U344" i="2"/>
  <c r="T342" i="2"/>
  <c r="U342" i="2"/>
  <c r="T335" i="2"/>
  <c r="T334" i="2" s="1"/>
  <c r="T333" i="2" s="1"/>
  <c r="T332" i="2" s="1"/>
  <c r="U335" i="2"/>
  <c r="U334" i="2" s="1"/>
  <c r="U333" i="2" s="1"/>
  <c r="U332" i="2" s="1"/>
  <c r="T330" i="2"/>
  <c r="T329" i="2" s="1"/>
  <c r="T328" i="2" s="1"/>
  <c r="T327" i="2" s="1"/>
  <c r="U330" i="2"/>
  <c r="U329" i="2" s="1"/>
  <c r="U328" i="2" s="1"/>
  <c r="U327" i="2" s="1"/>
  <c r="T322" i="2"/>
  <c r="U322" i="2"/>
  <c r="T318" i="2"/>
  <c r="U318" i="2"/>
  <c r="T316" i="2"/>
  <c r="U316" i="2"/>
  <c r="T309" i="2"/>
  <c r="U309" i="2"/>
  <c r="T307" i="2"/>
  <c r="U307" i="2"/>
  <c r="T305" i="2"/>
  <c r="U305" i="2"/>
  <c r="T303" i="2"/>
  <c r="U303" i="2"/>
  <c r="T300" i="2"/>
  <c r="T299" i="2" s="1"/>
  <c r="T298" i="2" s="1"/>
  <c r="U300" i="2"/>
  <c r="U299" i="2" s="1"/>
  <c r="U298" i="2" s="1"/>
  <c r="T292" i="2"/>
  <c r="T291" i="2" s="1"/>
  <c r="U292" i="2"/>
  <c r="U291" i="2" s="1"/>
  <c r="T287" i="2"/>
  <c r="T286" i="2" s="1"/>
  <c r="U287" i="2"/>
  <c r="U286" i="2" s="1"/>
  <c r="T282" i="2"/>
  <c r="T281" i="2" s="1"/>
  <c r="U282" i="2"/>
  <c r="U281" i="2" s="1"/>
  <c r="T277" i="2"/>
  <c r="U277" i="2"/>
  <c r="T275" i="2"/>
  <c r="U275" i="2"/>
  <c r="T271" i="2"/>
  <c r="U271" i="2"/>
  <c r="T269" i="2"/>
  <c r="U269" i="2"/>
  <c r="T264" i="2"/>
  <c r="T263" i="2" s="1"/>
  <c r="U264" i="2"/>
  <c r="U263" i="2" s="1"/>
  <c r="T261" i="2"/>
  <c r="U261" i="2"/>
  <c r="T259" i="2"/>
  <c r="U259" i="2"/>
  <c r="T257" i="2"/>
  <c r="U257" i="2"/>
  <c r="T255" i="2"/>
  <c r="U255" i="2"/>
  <c r="T253" i="2"/>
  <c r="U253" i="2"/>
  <c r="T248" i="2"/>
  <c r="U248" i="2"/>
  <c r="T246" i="2"/>
  <c r="U246" i="2"/>
  <c r="T243" i="2"/>
  <c r="U243" i="2"/>
  <c r="T238" i="2"/>
  <c r="U238" i="2"/>
  <c r="T236" i="2"/>
  <c r="U236" i="2"/>
  <c r="T233" i="2"/>
  <c r="T232" i="2" s="1"/>
  <c r="U233" i="2"/>
  <c r="U232" i="2" s="1"/>
  <c r="T230" i="2"/>
  <c r="T229" i="2" s="1"/>
  <c r="U230" i="2"/>
  <c r="U229" i="2" s="1"/>
  <c r="T227" i="2"/>
  <c r="T226" i="2" s="1"/>
  <c r="U227" i="2"/>
  <c r="U226" i="2" s="1"/>
  <c r="T219" i="2"/>
  <c r="T218" i="2" s="1"/>
  <c r="U219" i="2"/>
  <c r="U218" i="2" s="1"/>
  <c r="T216" i="2"/>
  <c r="U216" i="2"/>
  <c r="T214" i="2"/>
  <c r="U214" i="2"/>
  <c r="T212" i="2"/>
  <c r="U212" i="2"/>
  <c r="T210" i="2"/>
  <c r="U210" i="2"/>
  <c r="T205" i="2"/>
  <c r="U205" i="2"/>
  <c r="T203" i="2"/>
  <c r="U203" i="2"/>
  <c r="T201" i="2"/>
  <c r="U201" i="2"/>
  <c r="T199" i="2"/>
  <c r="U199" i="2"/>
  <c r="T197" i="2"/>
  <c r="U197" i="2"/>
  <c r="T187" i="2"/>
  <c r="U187" i="2"/>
  <c r="T185" i="2"/>
  <c r="U185" i="2"/>
  <c r="T182" i="2"/>
  <c r="T181" i="2" s="1"/>
  <c r="U182" i="2"/>
  <c r="U181" i="2" s="1"/>
  <c r="T179" i="2"/>
  <c r="U179" i="2"/>
  <c r="T177" i="2"/>
  <c r="U177" i="2"/>
  <c r="T175" i="2"/>
  <c r="U175" i="2"/>
  <c r="T173" i="2"/>
  <c r="U173" i="2"/>
  <c r="T171" i="2"/>
  <c r="U171" i="2"/>
  <c r="T166" i="2"/>
  <c r="T165" i="2" s="1"/>
  <c r="U166" i="2"/>
  <c r="U165" i="2" s="1"/>
  <c r="T163" i="2"/>
  <c r="U163" i="2"/>
  <c r="T156" i="2"/>
  <c r="T155" i="2" s="1"/>
  <c r="U156" i="2"/>
  <c r="U155" i="2" s="1"/>
  <c r="T153" i="2"/>
  <c r="T150" i="2" s="1"/>
  <c r="T149" i="2" s="1"/>
  <c r="T148" i="2" s="1"/>
  <c r="T147" i="2" s="1"/>
  <c r="U153" i="2"/>
  <c r="U150" i="2" s="1"/>
  <c r="U149" i="2" s="1"/>
  <c r="U148" i="2" s="1"/>
  <c r="U147" i="2" s="1"/>
  <c r="T151" i="2"/>
  <c r="U151" i="2"/>
  <c r="T144" i="2"/>
  <c r="U144" i="2"/>
  <c r="T142" i="2"/>
  <c r="U142" i="2"/>
  <c r="T138" i="2"/>
  <c r="T137" i="2" s="1"/>
  <c r="T136" i="2" s="1"/>
  <c r="U138" i="2"/>
  <c r="U137" i="2" s="1"/>
  <c r="U136" i="2" s="1"/>
  <c r="T132" i="2"/>
  <c r="T131" i="2" s="1"/>
  <c r="T130" i="2" s="1"/>
  <c r="T129" i="2" s="1"/>
  <c r="T128" i="2" s="1"/>
  <c r="U132" i="2"/>
  <c r="U131" i="2" s="1"/>
  <c r="U130" i="2" s="1"/>
  <c r="U129" i="2" s="1"/>
  <c r="U128" i="2" s="1"/>
  <c r="T122" i="2"/>
  <c r="T121" i="2" s="1"/>
  <c r="U122" i="2"/>
  <c r="U121" i="2" s="1"/>
  <c r="T117" i="2"/>
  <c r="T116" i="2" s="1"/>
  <c r="U117" i="2"/>
  <c r="U116" i="2" s="1"/>
  <c r="T112" i="2"/>
  <c r="T111" i="2" s="1"/>
  <c r="U112" i="2"/>
  <c r="U111" i="2" s="1"/>
  <c r="T106" i="2"/>
  <c r="T105" i="2" s="1"/>
  <c r="U106" i="2"/>
  <c r="U105" i="2" s="1"/>
  <c r="T101" i="2"/>
  <c r="T100" i="2" s="1"/>
  <c r="U101" i="2"/>
  <c r="U100" i="2" s="1"/>
  <c r="T98" i="2"/>
  <c r="U98" i="2"/>
  <c r="T96" i="2"/>
  <c r="U96" i="2"/>
  <c r="T94" i="2"/>
  <c r="U94" i="2"/>
  <c r="T89" i="2"/>
  <c r="U89" i="2"/>
  <c r="T86" i="2"/>
  <c r="T83" i="2"/>
  <c r="U83" i="2"/>
  <c r="T81" i="2"/>
  <c r="U81" i="2"/>
  <c r="T78" i="2"/>
  <c r="U78" i="2"/>
  <c r="T76" i="2"/>
  <c r="U76" i="2"/>
  <c r="T74" i="2"/>
  <c r="U74" i="2"/>
  <c r="T71" i="2"/>
  <c r="T70" i="2" s="1"/>
  <c r="T68" i="2"/>
  <c r="U68" i="2"/>
  <c r="T66" i="2"/>
  <c r="U66" i="2"/>
  <c r="T63" i="2"/>
  <c r="U63" i="2"/>
  <c r="T61" i="2"/>
  <c r="U61" i="2"/>
  <c r="T58" i="2"/>
  <c r="U58" i="2"/>
  <c r="T56" i="2"/>
  <c r="U56" i="2"/>
  <c r="T52" i="2"/>
  <c r="U52" i="2"/>
  <c r="T50" i="2"/>
  <c r="U50" i="2"/>
  <c r="T48" i="2"/>
  <c r="U48" i="2"/>
  <c r="T46" i="2"/>
  <c r="U46" i="2"/>
  <c r="T43" i="2"/>
  <c r="U43" i="2"/>
  <c r="T41" i="2"/>
  <c r="U41" i="2"/>
  <c r="T38" i="2"/>
  <c r="U38" i="2"/>
  <c r="T30" i="2"/>
  <c r="U30" i="2"/>
  <c r="T28" i="2"/>
  <c r="U28" i="2"/>
  <c r="T25" i="2"/>
  <c r="U25" i="2"/>
  <c r="T16" i="2"/>
  <c r="U16" i="2"/>
  <c r="T14" i="2"/>
  <c r="U14" i="2"/>
  <c r="V273" i="2" l="1"/>
  <c r="V242" i="2"/>
  <c r="V240" i="2" s="1"/>
  <c r="V37" i="2"/>
  <c r="W224" i="2"/>
  <c r="AB225" i="2"/>
  <c r="AB224" i="2" s="1"/>
  <c r="W476" i="2"/>
  <c r="AB477" i="2"/>
  <c r="AB476" i="2" s="1"/>
  <c r="W521" i="2"/>
  <c r="AB522" i="2"/>
  <c r="AB521" i="2" s="1"/>
  <c r="W478" i="2"/>
  <c r="AB479" i="2"/>
  <c r="AB478" i="2" s="1"/>
  <c r="V72" i="2"/>
  <c r="U464" i="2"/>
  <c r="U463" i="2" s="1"/>
  <c r="V502" i="2"/>
  <c r="V498" i="2" s="1"/>
  <c r="V160" i="2"/>
  <c r="U434" i="2"/>
  <c r="U433" i="2" s="1"/>
  <c r="U432" i="2" s="1"/>
  <c r="T184" i="2"/>
  <c r="U369" i="2"/>
  <c r="V346" i="2"/>
  <c r="V326" i="2" s="1"/>
  <c r="V427" i="2"/>
  <c r="U80" i="2"/>
  <c r="V193" i="2"/>
  <c r="V192" i="2" s="1"/>
  <c r="V191" i="2" s="1"/>
  <c r="T274" i="2"/>
  <c r="T27" i="2"/>
  <c r="T24" i="2" s="1"/>
  <c r="T23" i="2" s="1"/>
  <c r="T22" i="2" s="1"/>
  <c r="T21" i="2" s="1"/>
  <c r="T40" i="2"/>
  <c r="T434" i="2"/>
  <c r="T433" i="2" s="1"/>
  <c r="T432" i="2" s="1"/>
  <c r="V515" i="2"/>
  <c r="U27" i="2"/>
  <c r="U24" i="2" s="1"/>
  <c r="U23" i="2" s="1"/>
  <c r="U22" i="2" s="1"/>
  <c r="U21" i="2" s="1"/>
  <c r="U392" i="2"/>
  <c r="U391" i="2" s="1"/>
  <c r="U390" i="2" s="1"/>
  <c r="T464" i="2"/>
  <c r="T463" i="2" s="1"/>
  <c r="T93" i="2"/>
  <c r="V480" i="2"/>
  <c r="V462" i="2" s="1"/>
  <c r="V457" i="2" s="1"/>
  <c r="T473" i="2"/>
  <c r="T472" i="2" s="1"/>
  <c r="T471" i="2" s="1"/>
  <c r="T45" i="2"/>
  <c r="U40" i="2"/>
  <c r="U302" i="2"/>
  <c r="U315" i="2"/>
  <c r="U314" i="2" s="1"/>
  <c r="U313" i="2" s="1"/>
  <c r="U312" i="2" s="1"/>
  <c r="U311" i="2" s="1"/>
  <c r="U473" i="2"/>
  <c r="U472" i="2" s="1"/>
  <c r="U471" i="2" s="1"/>
  <c r="V126" i="2"/>
  <c r="U515" i="2"/>
  <c r="T515" i="2"/>
  <c r="U361" i="2"/>
  <c r="U360" i="2" s="1"/>
  <c r="U13" i="2"/>
  <c r="U12" i="2" s="1"/>
  <c r="U11" i="2" s="1"/>
  <c r="U10" i="2" s="1"/>
  <c r="U9" i="2" s="1"/>
  <c r="U268" i="2"/>
  <c r="U267" i="2" s="1"/>
  <c r="U266" i="2" s="1"/>
  <c r="T502" i="2"/>
  <c r="T498" i="2" s="1"/>
  <c r="T80" i="2"/>
  <c r="U341" i="2"/>
  <c r="U340" i="2" s="1"/>
  <c r="U339" i="2" s="1"/>
  <c r="U65" i="2"/>
  <c r="U141" i="2"/>
  <c r="U140" i="2" s="1"/>
  <c r="U127" i="2" s="1"/>
  <c r="T302" i="2"/>
  <c r="U447" i="2"/>
  <c r="T447" i="2"/>
  <c r="T480" i="2"/>
  <c r="U480" i="2"/>
  <c r="U502" i="2"/>
  <c r="U498" i="2" s="1"/>
  <c r="U440" i="2"/>
  <c r="U439" i="2" s="1"/>
  <c r="T440" i="2"/>
  <c r="T439" i="2" s="1"/>
  <c r="U419" i="2"/>
  <c r="U402" i="2" s="1"/>
  <c r="T419" i="2"/>
  <c r="T402" i="2" s="1"/>
  <c r="T392" i="2"/>
  <c r="T391" i="2" s="1"/>
  <c r="T390" i="2" s="1"/>
  <c r="U375" i="2"/>
  <c r="T375" i="2"/>
  <c r="T369" i="2"/>
  <c r="T361" i="2"/>
  <c r="T360" i="2" s="1"/>
  <c r="T13" i="2"/>
  <c r="T12" i="2" s="1"/>
  <c r="T11" i="2" s="1"/>
  <c r="T10" i="2" s="1"/>
  <c r="T9" i="2" s="1"/>
  <c r="T65" i="2"/>
  <c r="T60" i="2" s="1"/>
  <c r="U45" i="2"/>
  <c r="T141" i="2"/>
  <c r="T140" i="2" s="1"/>
  <c r="T127" i="2" s="1"/>
  <c r="U184" i="2"/>
  <c r="T245" i="2"/>
  <c r="T268" i="2"/>
  <c r="T267" i="2" s="1"/>
  <c r="T266" i="2" s="1"/>
  <c r="U274" i="2"/>
  <c r="T341" i="2"/>
  <c r="T340" i="2" s="1"/>
  <c r="T339" i="2" s="1"/>
  <c r="T315" i="2"/>
  <c r="T314" i="2" s="1"/>
  <c r="T313" i="2" s="1"/>
  <c r="T312" i="2" s="1"/>
  <c r="T311" i="2" s="1"/>
  <c r="U297" i="2"/>
  <c r="U296" i="2" s="1"/>
  <c r="T297" i="2"/>
  <c r="T296" i="2" s="1"/>
  <c r="U280" i="2"/>
  <c r="U279" i="2" s="1"/>
  <c r="T280" i="2"/>
  <c r="T279" i="2" s="1"/>
  <c r="T252" i="2"/>
  <c r="U252" i="2"/>
  <c r="U245" i="2"/>
  <c r="U235" i="2"/>
  <c r="T235" i="2"/>
  <c r="U209" i="2"/>
  <c r="T209" i="2"/>
  <c r="U196" i="2"/>
  <c r="T196" i="2"/>
  <c r="U170" i="2"/>
  <c r="U162" i="2" s="1"/>
  <c r="U161" i="2" s="1"/>
  <c r="T170" i="2"/>
  <c r="T162" i="2" s="1"/>
  <c r="T161" i="2" s="1"/>
  <c r="U146" i="2"/>
  <c r="T146" i="2"/>
  <c r="U110" i="2"/>
  <c r="U109" i="2" s="1"/>
  <c r="U108" i="2" s="1"/>
  <c r="T110" i="2"/>
  <c r="T109" i="2" s="1"/>
  <c r="T108" i="2" s="1"/>
  <c r="U93" i="2"/>
  <c r="T85" i="2"/>
  <c r="U73" i="2"/>
  <c r="T73" i="2"/>
  <c r="P337" i="2"/>
  <c r="N89" i="2"/>
  <c r="O89" i="2"/>
  <c r="P89" i="2"/>
  <c r="Q89" i="2"/>
  <c r="R89" i="2"/>
  <c r="S90" i="2"/>
  <c r="M89" i="2"/>
  <c r="V241" i="2" l="1"/>
  <c r="V36" i="2"/>
  <c r="V35" i="2" s="1"/>
  <c r="V34" i="2" s="1"/>
  <c r="V20" i="2" s="1"/>
  <c r="T273" i="2"/>
  <c r="U462" i="2"/>
  <c r="U457" i="2" s="1"/>
  <c r="T37" i="2"/>
  <c r="T160" i="2"/>
  <c r="U427" i="2"/>
  <c r="V159" i="2"/>
  <c r="V158" i="2" s="1"/>
  <c r="U37" i="2"/>
  <c r="T427" i="2"/>
  <c r="T242" i="2"/>
  <c r="T241" i="2" s="1"/>
  <c r="V497" i="2"/>
  <c r="V325" i="2" s="1"/>
  <c r="T462" i="2"/>
  <c r="T457" i="2" s="1"/>
  <c r="W90" i="2"/>
  <c r="U273" i="2"/>
  <c r="U346" i="2"/>
  <c r="U326" i="2" s="1"/>
  <c r="T126" i="2"/>
  <c r="T497" i="2"/>
  <c r="U497" i="2"/>
  <c r="T346" i="2"/>
  <c r="T326" i="2" s="1"/>
  <c r="U160" i="2"/>
  <c r="U242" i="2"/>
  <c r="U241" i="2" s="1"/>
  <c r="U126" i="2"/>
  <c r="T72" i="2"/>
  <c r="P77" i="2"/>
  <c r="T36" i="2" l="1"/>
  <c r="T35" i="2" s="1"/>
  <c r="T34" i="2" s="1"/>
  <c r="T20" i="2" s="1"/>
  <c r="W89" i="2"/>
  <c r="AB90" i="2"/>
  <c r="AB89" i="2" s="1"/>
  <c r="V530" i="2"/>
  <c r="T240" i="2"/>
  <c r="U325" i="2"/>
  <c r="T325" i="2"/>
  <c r="U240" i="2"/>
  <c r="S89" i="2"/>
  <c r="S524" i="2"/>
  <c r="W524" i="2" s="1"/>
  <c r="AB524" i="2" s="1"/>
  <c r="AB523" i="2" s="1"/>
  <c r="P523" i="2"/>
  <c r="S237" i="2"/>
  <c r="W237" i="2" s="1"/>
  <c r="AB237" i="2" s="1"/>
  <c r="AB236" i="2" s="1"/>
  <c r="O236" i="2"/>
  <c r="S236" i="2" l="1"/>
  <c r="W236" i="2"/>
  <c r="S523" i="2"/>
  <c r="W523" i="2"/>
  <c r="N156" i="2"/>
  <c r="N155" i="2" s="1"/>
  <c r="O156" i="2"/>
  <c r="O155" i="2" s="1"/>
  <c r="P156" i="2"/>
  <c r="P155" i="2" s="1"/>
  <c r="Q156" i="2"/>
  <c r="Q155" i="2" s="1"/>
  <c r="R156" i="2"/>
  <c r="R155" i="2" s="1"/>
  <c r="S157" i="2"/>
  <c r="W157" i="2" s="1"/>
  <c r="AB157" i="2" s="1"/>
  <c r="AB156" i="2" s="1"/>
  <c r="AB155" i="2" s="1"/>
  <c r="M156" i="2"/>
  <c r="M155" i="2" s="1"/>
  <c r="S156" i="2" l="1"/>
  <c r="S155" i="2" s="1"/>
  <c r="W156" i="2"/>
  <c r="W155" i="2" s="1"/>
  <c r="N475" i="2"/>
  <c r="N466" i="2"/>
  <c r="R528" i="2"/>
  <c r="R527" i="2" s="1"/>
  <c r="R526" i="2" s="1"/>
  <c r="R525" i="2" s="1"/>
  <c r="R512" i="2"/>
  <c r="R507" i="2" s="1"/>
  <c r="R505" i="2"/>
  <c r="R503" i="2"/>
  <c r="R519" i="2"/>
  <c r="R517" i="2"/>
  <c r="R516" i="2" s="1"/>
  <c r="R500" i="2"/>
  <c r="R499" i="2" s="1"/>
  <c r="R495" i="2"/>
  <c r="R494" i="2" s="1"/>
  <c r="R493" i="2" s="1"/>
  <c r="R491" i="2"/>
  <c r="R490" i="2" s="1"/>
  <c r="R489" i="2" s="1"/>
  <c r="R488" i="2" s="1"/>
  <c r="R487" i="2" s="1"/>
  <c r="R485" i="2"/>
  <c r="R484" i="2" s="1"/>
  <c r="R482" i="2"/>
  <c r="R481" i="2" s="1"/>
  <c r="R478" i="2"/>
  <c r="R476" i="2"/>
  <c r="R474" i="2"/>
  <c r="R469" i="2"/>
  <c r="R467" i="2"/>
  <c r="R465" i="2"/>
  <c r="R460" i="2"/>
  <c r="R459" i="2" s="1"/>
  <c r="R458" i="2" s="1"/>
  <c r="R455" i="2"/>
  <c r="R454" i="2" s="1"/>
  <c r="R453" i="2" s="1"/>
  <c r="R451" i="2"/>
  <c r="R450" i="2" s="1"/>
  <c r="R449" i="2" s="1"/>
  <c r="R448" i="2" s="1"/>
  <c r="R445" i="2"/>
  <c r="R443" i="2"/>
  <c r="R441" i="2"/>
  <c r="R437" i="2"/>
  <c r="R435" i="2"/>
  <c r="R430" i="2"/>
  <c r="R429" i="2" s="1"/>
  <c r="R428" i="2" s="1"/>
  <c r="R425" i="2"/>
  <c r="R424" i="2" s="1"/>
  <c r="R423" i="2" s="1"/>
  <c r="R421" i="2"/>
  <c r="R420" i="2" s="1"/>
  <c r="R417" i="2"/>
  <c r="R416" i="2" s="1"/>
  <c r="R415" i="2" s="1"/>
  <c r="R412" i="2" s="1"/>
  <c r="R410" i="2"/>
  <c r="R409" i="2" s="1"/>
  <c r="R408" i="2" s="1"/>
  <c r="R407" i="2" s="1"/>
  <c r="R405" i="2"/>
  <c r="R404" i="2" s="1"/>
  <c r="R403" i="2" s="1"/>
  <c r="R398" i="2"/>
  <c r="R397" i="2" s="1"/>
  <c r="R393" i="2"/>
  <c r="R388" i="2"/>
  <c r="R387" i="2" s="1"/>
  <c r="R386" i="2" s="1"/>
  <c r="R385" i="2" s="1"/>
  <c r="R382" i="2"/>
  <c r="R380" i="2"/>
  <c r="R378" i="2"/>
  <c r="R373" i="2"/>
  <c r="R370" i="2"/>
  <c r="R366" i="2"/>
  <c r="R364" i="2"/>
  <c r="R362" i="2"/>
  <c r="R360" i="2"/>
  <c r="R358" i="2"/>
  <c r="R357" i="2" s="1"/>
  <c r="R355" i="2"/>
  <c r="R354" i="2" s="1"/>
  <c r="R352" i="2"/>
  <c r="R351" i="2" s="1"/>
  <c r="R350" i="2" s="1"/>
  <c r="R348" i="2"/>
  <c r="R347" i="2" s="1"/>
  <c r="R344" i="2"/>
  <c r="R342" i="2"/>
  <c r="R322" i="2"/>
  <c r="R318" i="2"/>
  <c r="R316" i="2"/>
  <c r="R309" i="2"/>
  <c r="R307" i="2"/>
  <c r="R305" i="2"/>
  <c r="R303" i="2"/>
  <c r="R300" i="2"/>
  <c r="R299" i="2" s="1"/>
  <c r="R298" i="2" s="1"/>
  <c r="R292" i="2"/>
  <c r="R291" i="2" s="1"/>
  <c r="R287" i="2"/>
  <c r="R286" i="2" s="1"/>
  <c r="R282" i="2"/>
  <c r="R281" i="2" s="1"/>
  <c r="R277" i="2"/>
  <c r="R275" i="2"/>
  <c r="R271" i="2"/>
  <c r="R269" i="2"/>
  <c r="R264" i="2"/>
  <c r="R263" i="2" s="1"/>
  <c r="R261" i="2"/>
  <c r="R259" i="2"/>
  <c r="R257" i="2"/>
  <c r="R255" i="2"/>
  <c r="R253" i="2"/>
  <c r="R248" i="2"/>
  <c r="R246" i="2"/>
  <c r="R243" i="2"/>
  <c r="R238" i="2"/>
  <c r="R235" i="2" s="1"/>
  <c r="R233" i="2"/>
  <c r="R232" i="2" s="1"/>
  <c r="R230" i="2"/>
  <c r="R229" i="2" s="1"/>
  <c r="R227" i="2"/>
  <c r="R226" i="2" s="1"/>
  <c r="R222" i="2"/>
  <c r="R221" i="2" s="1"/>
  <c r="R219" i="2"/>
  <c r="R218" i="2" s="1"/>
  <c r="R216" i="2"/>
  <c r="R214" i="2"/>
  <c r="R212" i="2"/>
  <c r="R210" i="2"/>
  <c r="R205" i="2"/>
  <c r="R203" i="2"/>
  <c r="R201" i="2"/>
  <c r="R199" i="2"/>
  <c r="R197" i="2"/>
  <c r="R194" i="2"/>
  <c r="R187" i="2"/>
  <c r="R185" i="2"/>
  <c r="R182" i="2"/>
  <c r="R181" i="2" s="1"/>
  <c r="R179" i="2"/>
  <c r="R177" i="2"/>
  <c r="R175" i="2"/>
  <c r="R173" i="2"/>
  <c r="R171" i="2"/>
  <c r="R166" i="2"/>
  <c r="R165" i="2" s="1"/>
  <c r="R163" i="2"/>
  <c r="R153" i="2"/>
  <c r="R150" i="2" s="1"/>
  <c r="R149" i="2" s="1"/>
  <c r="R148" i="2" s="1"/>
  <c r="R147" i="2" s="1"/>
  <c r="R146" i="2" s="1"/>
  <c r="R151" i="2"/>
  <c r="R144" i="2"/>
  <c r="R142" i="2"/>
  <c r="R138" i="2"/>
  <c r="R137" i="2" s="1"/>
  <c r="R132" i="2"/>
  <c r="R131" i="2" s="1"/>
  <c r="R130" i="2" s="1"/>
  <c r="R129" i="2" s="1"/>
  <c r="R128" i="2" s="1"/>
  <c r="R122" i="2"/>
  <c r="R121" i="2" s="1"/>
  <c r="R117" i="2"/>
  <c r="R116" i="2" s="1"/>
  <c r="R112" i="2"/>
  <c r="R111" i="2" s="1"/>
  <c r="R106" i="2"/>
  <c r="R105" i="2" s="1"/>
  <c r="R101" i="2"/>
  <c r="R100" i="2" s="1"/>
  <c r="R98" i="2"/>
  <c r="R96" i="2"/>
  <c r="R94" i="2"/>
  <c r="R85" i="2"/>
  <c r="R83" i="2"/>
  <c r="R81" i="2"/>
  <c r="R78" i="2"/>
  <c r="R76" i="2"/>
  <c r="R74" i="2"/>
  <c r="R70" i="2"/>
  <c r="R68" i="2"/>
  <c r="R66" i="2"/>
  <c r="R63" i="2"/>
  <c r="R61" i="2"/>
  <c r="R58" i="2"/>
  <c r="R56" i="2"/>
  <c r="R52" i="2"/>
  <c r="R50" i="2"/>
  <c r="R48" i="2"/>
  <c r="R46" i="2"/>
  <c r="R43" i="2"/>
  <c r="R41" i="2"/>
  <c r="R38" i="2"/>
  <c r="R32" i="2"/>
  <c r="R30" i="2"/>
  <c r="R28" i="2"/>
  <c r="R25" i="2"/>
  <c r="R16" i="2"/>
  <c r="R14" i="2"/>
  <c r="N200" i="2"/>
  <c r="R330" i="2"/>
  <c r="R329" i="2" s="1"/>
  <c r="R328" i="2" s="1"/>
  <c r="R327" i="2" s="1"/>
  <c r="R335" i="2"/>
  <c r="R334" i="2" s="1"/>
  <c r="R333" i="2" s="1"/>
  <c r="R332" i="2" s="1"/>
  <c r="R464" i="2" l="1"/>
  <c r="R463" i="2" s="1"/>
  <c r="R45" i="2"/>
  <c r="R184" i="2"/>
  <c r="R73" i="2"/>
  <c r="R502" i="2"/>
  <c r="R498" i="2" s="1"/>
  <c r="R341" i="2"/>
  <c r="R340" i="2" s="1"/>
  <c r="R339" i="2" s="1"/>
  <c r="R93" i="2"/>
  <c r="R110" i="2"/>
  <c r="R109" i="2" s="1"/>
  <c r="R108" i="2" s="1"/>
  <c r="R274" i="2"/>
  <c r="R80" i="2"/>
  <c r="R141" i="2"/>
  <c r="R140" i="2" s="1"/>
  <c r="R127" i="2" s="1"/>
  <c r="R126" i="2" s="1"/>
  <c r="R245" i="2"/>
  <c r="R473" i="2"/>
  <c r="R472" i="2" s="1"/>
  <c r="R471" i="2" s="1"/>
  <c r="R515" i="2"/>
  <c r="R419" i="2"/>
  <c r="R402" i="2" s="1"/>
  <c r="R392" i="2"/>
  <c r="R391" i="2" s="1"/>
  <c r="R390" i="2" s="1"/>
  <c r="R440" i="2"/>
  <c r="R439" i="2" s="1"/>
  <c r="R65" i="2"/>
  <c r="R60" i="2" s="1"/>
  <c r="R170" i="2"/>
  <c r="R162" i="2" s="1"/>
  <c r="R161" i="2" s="1"/>
  <c r="R160" i="2" s="1"/>
  <c r="R268" i="2"/>
  <c r="R267" i="2" s="1"/>
  <c r="R266" i="2" s="1"/>
  <c r="R480" i="2"/>
  <c r="R27" i="2"/>
  <c r="R24" i="2" s="1"/>
  <c r="R23" i="2" s="1"/>
  <c r="R22" i="2" s="1"/>
  <c r="R21" i="2" s="1"/>
  <c r="R196" i="2"/>
  <c r="R434" i="2"/>
  <c r="R433" i="2" s="1"/>
  <c r="R432" i="2" s="1"/>
  <c r="R252" i="2"/>
  <c r="R315" i="2"/>
  <c r="R314" i="2" s="1"/>
  <c r="R313" i="2" s="1"/>
  <c r="R312" i="2" s="1"/>
  <c r="R311" i="2" s="1"/>
  <c r="R369" i="2"/>
  <c r="R13" i="2"/>
  <c r="R12" i="2" s="1"/>
  <c r="R11" i="2" s="1"/>
  <c r="R10" i="2" s="1"/>
  <c r="R9" i="2" s="1"/>
  <c r="R40" i="2"/>
  <c r="R375" i="2"/>
  <c r="R280" i="2"/>
  <c r="R279" i="2" s="1"/>
  <c r="R209" i="2"/>
  <c r="R447" i="2"/>
  <c r="R297" i="2"/>
  <c r="R296" i="2" s="1"/>
  <c r="R302" i="2"/>
  <c r="S77" i="2"/>
  <c r="W77" i="2" s="1"/>
  <c r="AB77" i="2" s="1"/>
  <c r="AB76" i="2" s="1"/>
  <c r="N76" i="2"/>
  <c r="O76" i="2"/>
  <c r="P76" i="2"/>
  <c r="Q76" i="2"/>
  <c r="M76" i="2"/>
  <c r="P57" i="2"/>
  <c r="S381" i="2"/>
  <c r="W381" i="2" s="1"/>
  <c r="N380" i="2"/>
  <c r="O380" i="2"/>
  <c r="P380" i="2"/>
  <c r="Q380" i="2"/>
  <c r="M380" i="2"/>
  <c r="P223" i="2"/>
  <c r="P320" i="2"/>
  <c r="W380" i="2" l="1"/>
  <c r="AB381" i="2"/>
  <c r="AB380" i="2" s="1"/>
  <c r="S76" i="2"/>
  <c r="W76" i="2"/>
  <c r="S380" i="2"/>
  <c r="R427" i="2"/>
  <c r="R37" i="2"/>
  <c r="R462" i="2"/>
  <c r="R457" i="2" s="1"/>
  <c r="R497" i="2"/>
  <c r="R242" i="2"/>
  <c r="R240" i="2" s="1"/>
  <c r="R72" i="2"/>
  <c r="R346" i="2"/>
  <c r="R326" i="2" s="1"/>
  <c r="R273" i="2"/>
  <c r="R193" i="2"/>
  <c r="R192" i="2" s="1"/>
  <c r="R191" i="2" s="1"/>
  <c r="N445" i="2"/>
  <c r="O445" i="2"/>
  <c r="P445" i="2"/>
  <c r="Q445" i="2"/>
  <c r="S446" i="2"/>
  <c r="W446" i="2" s="1"/>
  <c r="M445" i="2"/>
  <c r="N478" i="2"/>
  <c r="O478" i="2"/>
  <c r="P478" i="2"/>
  <c r="Q478" i="2"/>
  <c r="M478" i="2"/>
  <c r="S520" i="2"/>
  <c r="W520" i="2" s="1"/>
  <c r="N519" i="2"/>
  <c r="O519" i="2"/>
  <c r="P519" i="2"/>
  <c r="Q519" i="2"/>
  <c r="M519" i="2"/>
  <c r="S444" i="2"/>
  <c r="W444" i="2" s="1"/>
  <c r="N443" i="2"/>
  <c r="O443" i="2"/>
  <c r="P443" i="2"/>
  <c r="Q443" i="2"/>
  <c r="M443" i="2"/>
  <c r="W443" i="2" l="1"/>
  <c r="AB444" i="2"/>
  <c r="AB443" i="2" s="1"/>
  <c r="W445" i="2"/>
  <c r="AB446" i="2"/>
  <c r="AB445" i="2" s="1"/>
  <c r="W519" i="2"/>
  <c r="AB520" i="2"/>
  <c r="AB519" i="2" s="1"/>
  <c r="S519" i="2"/>
  <c r="S445" i="2"/>
  <c r="S443" i="2"/>
  <c r="S478" i="2"/>
  <c r="R36" i="2"/>
  <c r="R35" i="2" s="1"/>
  <c r="R34" i="2" s="1"/>
  <c r="R20" i="2" s="1"/>
  <c r="R325" i="2"/>
  <c r="R241" i="2"/>
  <c r="R159" i="2"/>
  <c r="R158" i="2" s="1"/>
  <c r="S368" i="2"/>
  <c r="W368" i="2" s="1"/>
  <c r="AB368" i="2" s="1"/>
  <c r="P468" i="2"/>
  <c r="P467" i="2" s="1"/>
  <c r="P470" i="2"/>
  <c r="P469" i="2" s="1"/>
  <c r="N469" i="2"/>
  <c r="O469" i="2"/>
  <c r="Q469" i="2"/>
  <c r="M469" i="2"/>
  <c r="N528" i="2"/>
  <c r="N527" i="2" s="1"/>
  <c r="N526" i="2" s="1"/>
  <c r="N525" i="2" s="1"/>
  <c r="O528" i="2"/>
  <c r="O527" i="2" s="1"/>
  <c r="O526" i="2" s="1"/>
  <c r="O525" i="2" s="1"/>
  <c r="P528" i="2"/>
  <c r="P527" i="2" s="1"/>
  <c r="P526" i="2" s="1"/>
  <c r="P525" i="2" s="1"/>
  <c r="Q528" i="2"/>
  <c r="Q527" i="2" s="1"/>
  <c r="Q526" i="2" s="1"/>
  <c r="Q525" i="2" s="1"/>
  <c r="N512" i="2"/>
  <c r="N507" i="2" s="1"/>
  <c r="O512" i="2"/>
  <c r="O507" i="2" s="1"/>
  <c r="P512" i="2"/>
  <c r="P507" i="2" s="1"/>
  <c r="Q512" i="2"/>
  <c r="Q507" i="2" s="1"/>
  <c r="N505" i="2"/>
  <c r="O505" i="2"/>
  <c r="P505" i="2"/>
  <c r="Q505" i="2"/>
  <c r="N503" i="2"/>
  <c r="O503" i="2"/>
  <c r="P503" i="2"/>
  <c r="Q503" i="2"/>
  <c r="N517" i="2"/>
  <c r="N516" i="2" s="1"/>
  <c r="N515" i="2" s="1"/>
  <c r="O517" i="2"/>
  <c r="O516" i="2" s="1"/>
  <c r="O515" i="2" s="1"/>
  <c r="P517" i="2"/>
  <c r="P516" i="2" s="1"/>
  <c r="P515" i="2" s="1"/>
  <c r="Q517" i="2"/>
  <c r="Q516" i="2" s="1"/>
  <c r="Q515" i="2" s="1"/>
  <c r="N500" i="2"/>
  <c r="N499" i="2" s="1"/>
  <c r="O500" i="2"/>
  <c r="O499" i="2" s="1"/>
  <c r="P500" i="2"/>
  <c r="P499" i="2" s="1"/>
  <c r="Q500" i="2"/>
  <c r="Q499" i="2" s="1"/>
  <c r="N495" i="2"/>
  <c r="N494" i="2" s="1"/>
  <c r="N493" i="2" s="1"/>
  <c r="O495" i="2"/>
  <c r="O494" i="2" s="1"/>
  <c r="O493" i="2" s="1"/>
  <c r="P495" i="2"/>
  <c r="P494" i="2" s="1"/>
  <c r="P493" i="2" s="1"/>
  <c r="Q495" i="2"/>
  <c r="Q494" i="2" s="1"/>
  <c r="Q493" i="2" s="1"/>
  <c r="N491" i="2"/>
  <c r="N490" i="2" s="1"/>
  <c r="N489" i="2" s="1"/>
  <c r="N488" i="2" s="1"/>
  <c r="N487" i="2" s="1"/>
  <c r="O491" i="2"/>
  <c r="O490" i="2" s="1"/>
  <c r="O489" i="2" s="1"/>
  <c r="O488" i="2" s="1"/>
  <c r="O487" i="2" s="1"/>
  <c r="P491" i="2"/>
  <c r="P490" i="2" s="1"/>
  <c r="P489" i="2" s="1"/>
  <c r="P488" i="2" s="1"/>
  <c r="P487" i="2" s="1"/>
  <c r="Q491" i="2"/>
  <c r="Q490" i="2" s="1"/>
  <c r="Q489" i="2" s="1"/>
  <c r="Q488" i="2" s="1"/>
  <c r="Q487" i="2" s="1"/>
  <c r="S475" i="2"/>
  <c r="W475" i="2" s="1"/>
  <c r="N474" i="2"/>
  <c r="O474" i="2"/>
  <c r="P474" i="2"/>
  <c r="Q474" i="2"/>
  <c r="M474" i="2"/>
  <c r="S466" i="2"/>
  <c r="W466" i="2" s="1"/>
  <c r="N465" i="2"/>
  <c r="O465" i="2"/>
  <c r="P465" i="2"/>
  <c r="Q465" i="2"/>
  <c r="M465" i="2"/>
  <c r="N485" i="2"/>
  <c r="N484" i="2" s="1"/>
  <c r="O485" i="2"/>
  <c r="O484" i="2" s="1"/>
  <c r="P485" i="2"/>
  <c r="P484" i="2" s="1"/>
  <c r="Q485" i="2"/>
  <c r="Q484" i="2" s="1"/>
  <c r="N482" i="2"/>
  <c r="N481" i="2" s="1"/>
  <c r="O482" i="2"/>
  <c r="O481" i="2" s="1"/>
  <c r="P482" i="2"/>
  <c r="P481" i="2" s="1"/>
  <c r="Q482" i="2"/>
  <c r="Q481" i="2" s="1"/>
  <c r="N476" i="2"/>
  <c r="O476" i="2"/>
  <c r="P476" i="2"/>
  <c r="Q476" i="2"/>
  <c r="N467" i="2"/>
  <c r="O467" i="2"/>
  <c r="Q467" i="2"/>
  <c r="N460" i="2"/>
  <c r="N459" i="2" s="1"/>
  <c r="N458" i="2" s="1"/>
  <c r="O460" i="2"/>
  <c r="O459" i="2" s="1"/>
  <c r="O458" i="2" s="1"/>
  <c r="P460" i="2"/>
  <c r="P459" i="2" s="1"/>
  <c r="P458" i="2" s="1"/>
  <c r="Q460" i="2"/>
  <c r="Q459" i="2" s="1"/>
  <c r="Q458" i="2" s="1"/>
  <c r="N455" i="2"/>
  <c r="N454" i="2" s="1"/>
  <c r="N453" i="2" s="1"/>
  <c r="O455" i="2"/>
  <c r="O454" i="2" s="1"/>
  <c r="O453" i="2" s="1"/>
  <c r="P455" i="2"/>
  <c r="P454" i="2" s="1"/>
  <c r="P453" i="2" s="1"/>
  <c r="Q455" i="2"/>
  <c r="Q454" i="2" s="1"/>
  <c r="Q453" i="2" s="1"/>
  <c r="N451" i="2"/>
  <c r="N450" i="2" s="1"/>
  <c r="N449" i="2" s="1"/>
  <c r="N448" i="2" s="1"/>
  <c r="O451" i="2"/>
  <c r="O450" i="2" s="1"/>
  <c r="O449" i="2" s="1"/>
  <c r="O448" i="2" s="1"/>
  <c r="P451" i="2"/>
  <c r="P450" i="2" s="1"/>
  <c r="P449" i="2" s="1"/>
  <c r="P448" i="2" s="1"/>
  <c r="Q451" i="2"/>
  <c r="Q450" i="2" s="1"/>
  <c r="Q449" i="2" s="1"/>
  <c r="Q448" i="2" s="1"/>
  <c r="N441" i="2"/>
  <c r="N440" i="2" s="1"/>
  <c r="N439" i="2" s="1"/>
  <c r="O441" i="2"/>
  <c r="O440" i="2" s="1"/>
  <c r="O439" i="2" s="1"/>
  <c r="P441" i="2"/>
  <c r="P440" i="2" s="1"/>
  <c r="P439" i="2" s="1"/>
  <c r="Q441" i="2"/>
  <c r="Q440" i="2" s="1"/>
  <c r="Q439" i="2" s="1"/>
  <c r="N437" i="2"/>
  <c r="O437" i="2"/>
  <c r="P437" i="2"/>
  <c r="Q437" i="2"/>
  <c r="N435" i="2"/>
  <c r="O435" i="2"/>
  <c r="P435" i="2"/>
  <c r="Q435" i="2"/>
  <c r="N430" i="2"/>
  <c r="N429" i="2" s="1"/>
  <c r="N428" i="2" s="1"/>
  <c r="O430" i="2"/>
  <c r="O429" i="2" s="1"/>
  <c r="O428" i="2" s="1"/>
  <c r="P430" i="2"/>
  <c r="P429" i="2" s="1"/>
  <c r="P428" i="2" s="1"/>
  <c r="Q430" i="2"/>
  <c r="Q429" i="2" s="1"/>
  <c r="Q428" i="2" s="1"/>
  <c r="N425" i="2"/>
  <c r="N424" i="2" s="1"/>
  <c r="N423" i="2" s="1"/>
  <c r="O425" i="2"/>
  <c r="O424" i="2" s="1"/>
  <c r="O423" i="2" s="1"/>
  <c r="P425" i="2"/>
  <c r="P424" i="2" s="1"/>
  <c r="P423" i="2" s="1"/>
  <c r="Q425" i="2"/>
  <c r="Q424" i="2" s="1"/>
  <c r="Q423" i="2" s="1"/>
  <c r="N421" i="2"/>
  <c r="N420" i="2" s="1"/>
  <c r="O421" i="2"/>
  <c r="O420" i="2" s="1"/>
  <c r="P421" i="2"/>
  <c r="P420" i="2" s="1"/>
  <c r="Q421" i="2"/>
  <c r="Q420" i="2" s="1"/>
  <c r="N417" i="2"/>
  <c r="N416" i="2" s="1"/>
  <c r="N415" i="2" s="1"/>
  <c r="N412" i="2" s="1"/>
  <c r="O417" i="2"/>
  <c r="O416" i="2" s="1"/>
  <c r="O415" i="2" s="1"/>
  <c r="O412" i="2" s="1"/>
  <c r="P417" i="2"/>
  <c r="P416" i="2" s="1"/>
  <c r="P415" i="2" s="1"/>
  <c r="P412" i="2" s="1"/>
  <c r="Q417" i="2"/>
  <c r="Q416" i="2" s="1"/>
  <c r="Q415" i="2" s="1"/>
  <c r="Q412" i="2" s="1"/>
  <c r="N410" i="2"/>
  <c r="N409" i="2" s="1"/>
  <c r="N408" i="2" s="1"/>
  <c r="N407" i="2" s="1"/>
  <c r="O410" i="2"/>
  <c r="O409" i="2" s="1"/>
  <c r="O408" i="2" s="1"/>
  <c r="O407" i="2" s="1"/>
  <c r="P410" i="2"/>
  <c r="P409" i="2" s="1"/>
  <c r="P408" i="2" s="1"/>
  <c r="P407" i="2" s="1"/>
  <c r="Q410" i="2"/>
  <c r="Q409" i="2" s="1"/>
  <c r="Q408" i="2" s="1"/>
  <c r="Q407" i="2" s="1"/>
  <c r="N405" i="2"/>
  <c r="N404" i="2" s="1"/>
  <c r="N403" i="2" s="1"/>
  <c r="O405" i="2"/>
  <c r="O404" i="2" s="1"/>
  <c r="O403" i="2" s="1"/>
  <c r="P405" i="2"/>
  <c r="P404" i="2" s="1"/>
  <c r="P403" i="2" s="1"/>
  <c r="Q405" i="2"/>
  <c r="Q404" i="2" s="1"/>
  <c r="Q403" i="2" s="1"/>
  <c r="N398" i="2"/>
  <c r="N397" i="2" s="1"/>
  <c r="O398" i="2"/>
  <c r="O397" i="2" s="1"/>
  <c r="P398" i="2"/>
  <c r="P397" i="2" s="1"/>
  <c r="Q398" i="2"/>
  <c r="Q397" i="2" s="1"/>
  <c r="N393" i="2"/>
  <c r="O393" i="2"/>
  <c r="P393" i="2"/>
  <c r="Q393" i="2"/>
  <c r="N388" i="2"/>
  <c r="N387" i="2" s="1"/>
  <c r="N386" i="2" s="1"/>
  <c r="N385" i="2" s="1"/>
  <c r="O388" i="2"/>
  <c r="O387" i="2" s="1"/>
  <c r="O386" i="2" s="1"/>
  <c r="O385" i="2" s="1"/>
  <c r="P388" i="2"/>
  <c r="P387" i="2" s="1"/>
  <c r="P386" i="2" s="1"/>
  <c r="P385" i="2" s="1"/>
  <c r="Q388" i="2"/>
  <c r="Q387" i="2" s="1"/>
  <c r="Q386" i="2" s="1"/>
  <c r="Q385" i="2" s="1"/>
  <c r="N382" i="2"/>
  <c r="O382" i="2"/>
  <c r="P382" i="2"/>
  <c r="Q382" i="2"/>
  <c r="N378" i="2"/>
  <c r="O378" i="2"/>
  <c r="P378" i="2"/>
  <c r="Q378" i="2"/>
  <c r="N373" i="2"/>
  <c r="O373" i="2"/>
  <c r="P373" i="2"/>
  <c r="Q373" i="2"/>
  <c r="N330" i="2"/>
  <c r="N329" i="2" s="1"/>
  <c r="N328" i="2" s="1"/>
  <c r="N327" i="2" s="1"/>
  <c r="O330" i="2"/>
  <c r="O329" i="2" s="1"/>
  <c r="O328" i="2" s="1"/>
  <c r="O327" i="2" s="1"/>
  <c r="P330" i="2"/>
  <c r="P329" i="2" s="1"/>
  <c r="P328" i="2" s="1"/>
  <c r="P327" i="2" s="1"/>
  <c r="Q330" i="2"/>
  <c r="Q329" i="2" s="1"/>
  <c r="Q328" i="2" s="1"/>
  <c r="Q327" i="2" s="1"/>
  <c r="N335" i="2"/>
  <c r="N334" i="2" s="1"/>
  <c r="N333" i="2" s="1"/>
  <c r="N332" i="2" s="1"/>
  <c r="O335" i="2"/>
  <c r="O334" i="2" s="1"/>
  <c r="O333" i="2" s="1"/>
  <c r="O332" i="2" s="1"/>
  <c r="P335" i="2"/>
  <c r="P334" i="2" s="1"/>
  <c r="P333" i="2" s="1"/>
  <c r="P332" i="2" s="1"/>
  <c r="Q335" i="2"/>
  <c r="Q334" i="2" s="1"/>
  <c r="Q333" i="2" s="1"/>
  <c r="Q332" i="2" s="1"/>
  <c r="N342" i="2"/>
  <c r="O342" i="2"/>
  <c r="P342" i="2"/>
  <c r="Q342" i="2"/>
  <c r="N344" i="2"/>
  <c r="O344" i="2"/>
  <c r="P344" i="2"/>
  <c r="Q344" i="2"/>
  <c r="N348" i="2"/>
  <c r="N347" i="2" s="1"/>
  <c r="O348" i="2"/>
  <c r="O347" i="2" s="1"/>
  <c r="P348" i="2"/>
  <c r="P347" i="2" s="1"/>
  <c r="Q348" i="2"/>
  <c r="Q347" i="2" s="1"/>
  <c r="N352" i="2"/>
  <c r="N351" i="2" s="1"/>
  <c r="N350" i="2" s="1"/>
  <c r="O352" i="2"/>
  <c r="O351" i="2" s="1"/>
  <c r="O350" i="2" s="1"/>
  <c r="P352" i="2"/>
  <c r="P351" i="2" s="1"/>
  <c r="P350" i="2" s="1"/>
  <c r="Q352" i="2"/>
  <c r="Q351" i="2" s="1"/>
  <c r="Q350" i="2" s="1"/>
  <c r="N355" i="2"/>
  <c r="N354" i="2" s="1"/>
  <c r="O355" i="2"/>
  <c r="O354" i="2" s="1"/>
  <c r="P355" i="2"/>
  <c r="P354" i="2" s="1"/>
  <c r="Q355" i="2"/>
  <c r="Q354" i="2" s="1"/>
  <c r="N358" i="2"/>
  <c r="N357" i="2" s="1"/>
  <c r="O358" i="2"/>
  <c r="O357" i="2" s="1"/>
  <c r="P358" i="2"/>
  <c r="P357" i="2" s="1"/>
  <c r="Q358" i="2"/>
  <c r="Q357" i="2" s="1"/>
  <c r="N362" i="2"/>
  <c r="O362" i="2"/>
  <c r="P362" i="2"/>
  <c r="Q362" i="2"/>
  <c r="N364" i="2"/>
  <c r="O364" i="2"/>
  <c r="P364" i="2"/>
  <c r="Q364" i="2"/>
  <c r="N370" i="2"/>
  <c r="O370" i="2"/>
  <c r="P370" i="2"/>
  <c r="Q370" i="2"/>
  <c r="N366" i="2"/>
  <c r="O366" i="2"/>
  <c r="P366" i="2"/>
  <c r="Q366" i="2"/>
  <c r="N309" i="2"/>
  <c r="O309" i="2"/>
  <c r="P309" i="2"/>
  <c r="Q309" i="2"/>
  <c r="N307" i="2"/>
  <c r="O307" i="2"/>
  <c r="P307" i="2"/>
  <c r="Q307" i="2"/>
  <c r="N305" i="2"/>
  <c r="O305" i="2"/>
  <c r="P305" i="2"/>
  <c r="Q305" i="2"/>
  <c r="N303" i="2"/>
  <c r="O303" i="2"/>
  <c r="P303" i="2"/>
  <c r="Q303" i="2"/>
  <c r="N300" i="2"/>
  <c r="N299" i="2" s="1"/>
  <c r="N298" i="2" s="1"/>
  <c r="O300" i="2"/>
  <c r="O299" i="2" s="1"/>
  <c r="O298" i="2" s="1"/>
  <c r="P300" i="2"/>
  <c r="P299" i="2" s="1"/>
  <c r="P298" i="2" s="1"/>
  <c r="Q300" i="2"/>
  <c r="Q299" i="2" s="1"/>
  <c r="Q298" i="2" s="1"/>
  <c r="N292" i="2"/>
  <c r="N291" i="2" s="1"/>
  <c r="O292" i="2"/>
  <c r="O291" i="2" s="1"/>
  <c r="P292" i="2"/>
  <c r="P291" i="2" s="1"/>
  <c r="Q292" i="2"/>
  <c r="Q291" i="2" s="1"/>
  <c r="N287" i="2"/>
  <c r="N286" i="2" s="1"/>
  <c r="O287" i="2"/>
  <c r="O286" i="2" s="1"/>
  <c r="P287" i="2"/>
  <c r="P286" i="2" s="1"/>
  <c r="Q287" i="2"/>
  <c r="Q286" i="2" s="1"/>
  <c r="N282" i="2"/>
  <c r="N281" i="2" s="1"/>
  <c r="O282" i="2"/>
  <c r="O281" i="2" s="1"/>
  <c r="P282" i="2"/>
  <c r="P281" i="2" s="1"/>
  <c r="Q282" i="2"/>
  <c r="Q281" i="2" s="1"/>
  <c r="N277" i="2"/>
  <c r="O277" i="2"/>
  <c r="P277" i="2"/>
  <c r="Q277" i="2"/>
  <c r="N275" i="2"/>
  <c r="O275" i="2"/>
  <c r="P275" i="2"/>
  <c r="Q275" i="2"/>
  <c r="N271" i="2"/>
  <c r="O271" i="2"/>
  <c r="P271" i="2"/>
  <c r="Q271" i="2"/>
  <c r="N269" i="2"/>
  <c r="O269" i="2"/>
  <c r="P269" i="2"/>
  <c r="Q269" i="2"/>
  <c r="N264" i="2"/>
  <c r="N263" i="2" s="1"/>
  <c r="O264" i="2"/>
  <c r="O263" i="2" s="1"/>
  <c r="P264" i="2"/>
  <c r="P263" i="2" s="1"/>
  <c r="Q264" i="2"/>
  <c r="Q263" i="2" s="1"/>
  <c r="N261" i="2"/>
  <c r="O261" i="2"/>
  <c r="P261" i="2"/>
  <c r="Q261" i="2"/>
  <c r="N259" i="2"/>
  <c r="O259" i="2"/>
  <c r="P259" i="2"/>
  <c r="Q259" i="2"/>
  <c r="N257" i="2"/>
  <c r="O257" i="2"/>
  <c r="P257" i="2"/>
  <c r="Q257" i="2"/>
  <c r="N255" i="2"/>
  <c r="O255" i="2"/>
  <c r="P255" i="2"/>
  <c r="Q255" i="2"/>
  <c r="N253" i="2"/>
  <c r="O253" i="2"/>
  <c r="P253" i="2"/>
  <c r="Q253" i="2"/>
  <c r="N248" i="2"/>
  <c r="O248" i="2"/>
  <c r="P248" i="2"/>
  <c r="Q248" i="2"/>
  <c r="N246" i="2"/>
  <c r="O246" i="2"/>
  <c r="P246" i="2"/>
  <c r="Q246" i="2"/>
  <c r="S188" i="2"/>
  <c r="W188" i="2" s="1"/>
  <c r="AB188" i="2" s="1"/>
  <c r="AB187" i="2" s="1"/>
  <c r="N243" i="2"/>
  <c r="O243" i="2"/>
  <c r="P243" i="2"/>
  <c r="Q243" i="2"/>
  <c r="N238" i="2"/>
  <c r="N235" i="2" s="1"/>
  <c r="O238" i="2"/>
  <c r="O235" i="2" s="1"/>
  <c r="P238" i="2"/>
  <c r="P235" i="2" s="1"/>
  <c r="Q238" i="2"/>
  <c r="Q235" i="2" s="1"/>
  <c r="N233" i="2"/>
  <c r="N232" i="2" s="1"/>
  <c r="O233" i="2"/>
  <c r="O232" i="2" s="1"/>
  <c r="P233" i="2"/>
  <c r="P232" i="2" s="1"/>
  <c r="Q233" i="2"/>
  <c r="Q232" i="2" s="1"/>
  <c r="N230" i="2"/>
  <c r="N229" i="2" s="1"/>
  <c r="O230" i="2"/>
  <c r="O229" i="2" s="1"/>
  <c r="P230" i="2"/>
  <c r="P229" i="2" s="1"/>
  <c r="Q230" i="2"/>
  <c r="Q229" i="2" s="1"/>
  <c r="N227" i="2"/>
  <c r="N226" i="2" s="1"/>
  <c r="O227" i="2"/>
  <c r="O226" i="2" s="1"/>
  <c r="P227" i="2"/>
  <c r="P226" i="2" s="1"/>
  <c r="Q227" i="2"/>
  <c r="Q226" i="2" s="1"/>
  <c r="N222" i="2"/>
  <c r="N221" i="2" s="1"/>
  <c r="O222" i="2"/>
  <c r="P222" i="2"/>
  <c r="Q222" i="2"/>
  <c r="Q221" i="2" s="1"/>
  <c r="N219" i="2"/>
  <c r="N218" i="2" s="1"/>
  <c r="O219" i="2"/>
  <c r="O218" i="2" s="1"/>
  <c r="P219" i="2"/>
  <c r="P218" i="2" s="1"/>
  <c r="Q219" i="2"/>
  <c r="Q218" i="2" s="1"/>
  <c r="N216" i="2"/>
  <c r="O216" i="2"/>
  <c r="P216" i="2"/>
  <c r="Q216" i="2"/>
  <c r="N214" i="2"/>
  <c r="O214" i="2"/>
  <c r="P214" i="2"/>
  <c r="Q214" i="2"/>
  <c r="N212" i="2"/>
  <c r="O212" i="2"/>
  <c r="P212" i="2"/>
  <c r="Q212" i="2"/>
  <c r="N210" i="2"/>
  <c r="O210" i="2"/>
  <c r="P210" i="2"/>
  <c r="Q210" i="2"/>
  <c r="N205" i="2"/>
  <c r="O205" i="2"/>
  <c r="P205" i="2"/>
  <c r="Q205" i="2"/>
  <c r="N203" i="2"/>
  <c r="O203" i="2"/>
  <c r="P203" i="2"/>
  <c r="Q203" i="2"/>
  <c r="N201" i="2"/>
  <c r="O201" i="2"/>
  <c r="P201" i="2"/>
  <c r="Q201" i="2"/>
  <c r="N199" i="2"/>
  <c r="O199" i="2"/>
  <c r="P199" i="2"/>
  <c r="Q199" i="2"/>
  <c r="N197" i="2"/>
  <c r="O197" i="2"/>
  <c r="P197" i="2"/>
  <c r="Q197" i="2"/>
  <c r="N194" i="2"/>
  <c r="O194" i="2"/>
  <c r="P194" i="2"/>
  <c r="Q194" i="2"/>
  <c r="N187" i="2"/>
  <c r="O187" i="2"/>
  <c r="P187" i="2"/>
  <c r="Q187" i="2"/>
  <c r="N185" i="2"/>
  <c r="O185" i="2"/>
  <c r="P185" i="2"/>
  <c r="Q185" i="2"/>
  <c r="N182" i="2"/>
  <c r="N181" i="2" s="1"/>
  <c r="O182" i="2"/>
  <c r="O181" i="2" s="1"/>
  <c r="P182" i="2"/>
  <c r="P181" i="2" s="1"/>
  <c r="Q182" i="2"/>
  <c r="Q181" i="2" s="1"/>
  <c r="N61" i="2"/>
  <c r="O61" i="2"/>
  <c r="P61" i="2"/>
  <c r="Q61" i="2"/>
  <c r="N179" i="2"/>
  <c r="O179" i="2"/>
  <c r="P179" i="2"/>
  <c r="Q179" i="2"/>
  <c r="N177" i="2"/>
  <c r="O177" i="2"/>
  <c r="P177" i="2"/>
  <c r="Q177" i="2"/>
  <c r="N175" i="2"/>
  <c r="O175" i="2"/>
  <c r="P175" i="2"/>
  <c r="Q175" i="2"/>
  <c r="N173" i="2"/>
  <c r="O173" i="2"/>
  <c r="P173" i="2"/>
  <c r="Q173" i="2"/>
  <c r="N171" i="2"/>
  <c r="O171" i="2"/>
  <c r="P171" i="2"/>
  <c r="Q171" i="2"/>
  <c r="N166" i="2"/>
  <c r="N165" i="2" s="1"/>
  <c r="O166" i="2"/>
  <c r="O165" i="2" s="1"/>
  <c r="P166" i="2"/>
  <c r="P165" i="2" s="1"/>
  <c r="Q166" i="2"/>
  <c r="Q165" i="2" s="1"/>
  <c r="N163" i="2"/>
  <c r="O163" i="2"/>
  <c r="P163" i="2"/>
  <c r="Q163" i="2"/>
  <c r="N153" i="2"/>
  <c r="N150" i="2" s="1"/>
  <c r="N149" i="2" s="1"/>
  <c r="N148" i="2" s="1"/>
  <c r="N147" i="2" s="1"/>
  <c r="N146" i="2" s="1"/>
  <c r="O153" i="2"/>
  <c r="O150" i="2" s="1"/>
  <c r="O149" i="2" s="1"/>
  <c r="O148" i="2" s="1"/>
  <c r="O147" i="2" s="1"/>
  <c r="O146" i="2" s="1"/>
  <c r="P153" i="2"/>
  <c r="P150" i="2" s="1"/>
  <c r="P149" i="2" s="1"/>
  <c r="P148" i="2" s="1"/>
  <c r="P147" i="2" s="1"/>
  <c r="P146" i="2" s="1"/>
  <c r="Q153" i="2"/>
  <c r="Q150" i="2" s="1"/>
  <c r="Q149" i="2" s="1"/>
  <c r="Q148" i="2" s="1"/>
  <c r="Q147" i="2" s="1"/>
  <c r="Q146" i="2" s="1"/>
  <c r="N151" i="2"/>
  <c r="O151" i="2"/>
  <c r="P151" i="2"/>
  <c r="Q151" i="2"/>
  <c r="N144" i="2"/>
  <c r="O144" i="2"/>
  <c r="P144" i="2"/>
  <c r="Q144" i="2"/>
  <c r="N142" i="2"/>
  <c r="O142" i="2"/>
  <c r="P142" i="2"/>
  <c r="Q142" i="2"/>
  <c r="N138" i="2"/>
  <c r="N137" i="2" s="1"/>
  <c r="N136" i="2" s="1"/>
  <c r="O138" i="2"/>
  <c r="O137" i="2" s="1"/>
  <c r="O136" i="2" s="1"/>
  <c r="P138" i="2"/>
  <c r="P137" i="2" s="1"/>
  <c r="P136" i="2" s="1"/>
  <c r="Q138" i="2"/>
  <c r="Q137" i="2" s="1"/>
  <c r="Q136" i="2" s="1"/>
  <c r="N132" i="2"/>
  <c r="N131" i="2" s="1"/>
  <c r="N130" i="2" s="1"/>
  <c r="N129" i="2" s="1"/>
  <c r="N128" i="2" s="1"/>
  <c r="O132" i="2"/>
  <c r="O131" i="2" s="1"/>
  <c r="O130" i="2" s="1"/>
  <c r="O129" i="2" s="1"/>
  <c r="O128" i="2" s="1"/>
  <c r="P132" i="2"/>
  <c r="P131" i="2" s="1"/>
  <c r="P130" i="2" s="1"/>
  <c r="P129" i="2" s="1"/>
  <c r="P128" i="2" s="1"/>
  <c r="Q132" i="2"/>
  <c r="Q131" i="2" s="1"/>
  <c r="Q130" i="2" s="1"/>
  <c r="Q129" i="2" s="1"/>
  <c r="Q128" i="2" s="1"/>
  <c r="N122" i="2"/>
  <c r="N121" i="2" s="1"/>
  <c r="O122" i="2"/>
  <c r="O121" i="2" s="1"/>
  <c r="P122" i="2"/>
  <c r="P121" i="2" s="1"/>
  <c r="Q122" i="2"/>
  <c r="Q121" i="2" s="1"/>
  <c r="N117" i="2"/>
  <c r="N116" i="2" s="1"/>
  <c r="O117" i="2"/>
  <c r="O116" i="2" s="1"/>
  <c r="P117" i="2"/>
  <c r="P116" i="2" s="1"/>
  <c r="Q117" i="2"/>
  <c r="Q116" i="2" s="1"/>
  <c r="N112" i="2"/>
  <c r="N111" i="2" s="1"/>
  <c r="O112" i="2"/>
  <c r="O111" i="2" s="1"/>
  <c r="P112" i="2"/>
  <c r="P111" i="2" s="1"/>
  <c r="Q112" i="2"/>
  <c r="Q111" i="2" s="1"/>
  <c r="N106" i="2"/>
  <c r="N105" i="2" s="1"/>
  <c r="O106" i="2"/>
  <c r="O105" i="2" s="1"/>
  <c r="P106" i="2"/>
  <c r="P105" i="2" s="1"/>
  <c r="Q106" i="2"/>
  <c r="Q105" i="2" s="1"/>
  <c r="N101" i="2"/>
  <c r="N100" i="2" s="1"/>
  <c r="O101" i="2"/>
  <c r="O100" i="2" s="1"/>
  <c r="P101" i="2"/>
  <c r="P100" i="2" s="1"/>
  <c r="Q101" i="2"/>
  <c r="Q100" i="2" s="1"/>
  <c r="N98" i="2"/>
  <c r="O98" i="2"/>
  <c r="P98" i="2"/>
  <c r="Q98" i="2"/>
  <c r="N96" i="2"/>
  <c r="O96" i="2"/>
  <c r="P96" i="2"/>
  <c r="Q96" i="2"/>
  <c r="N94" i="2"/>
  <c r="O94" i="2"/>
  <c r="P94" i="2"/>
  <c r="Q94" i="2"/>
  <c r="N85" i="2"/>
  <c r="O85" i="2"/>
  <c r="P85" i="2"/>
  <c r="Q85" i="2"/>
  <c r="N83" i="2"/>
  <c r="O83" i="2"/>
  <c r="P83" i="2"/>
  <c r="Q83" i="2"/>
  <c r="N81" i="2"/>
  <c r="O81" i="2"/>
  <c r="P81" i="2"/>
  <c r="Q81" i="2"/>
  <c r="N78" i="2"/>
  <c r="O78" i="2"/>
  <c r="P78" i="2"/>
  <c r="Q78" i="2"/>
  <c r="N74" i="2"/>
  <c r="O74" i="2"/>
  <c r="P74" i="2"/>
  <c r="Q74" i="2"/>
  <c r="N70" i="2"/>
  <c r="O70" i="2"/>
  <c r="P70" i="2"/>
  <c r="Q70" i="2"/>
  <c r="N68" i="2"/>
  <c r="O68" i="2"/>
  <c r="P68" i="2"/>
  <c r="Q68" i="2"/>
  <c r="N66" i="2"/>
  <c r="O66" i="2"/>
  <c r="P66" i="2"/>
  <c r="Q66" i="2"/>
  <c r="N63" i="2"/>
  <c r="O63" i="2"/>
  <c r="P63" i="2"/>
  <c r="Q63" i="2"/>
  <c r="N58" i="2"/>
  <c r="O58" i="2"/>
  <c r="P58" i="2"/>
  <c r="Q58" i="2"/>
  <c r="N56" i="2"/>
  <c r="O56" i="2"/>
  <c r="P56" i="2"/>
  <c r="Q56" i="2"/>
  <c r="N52" i="2"/>
  <c r="O52" i="2"/>
  <c r="P52" i="2"/>
  <c r="Q52" i="2"/>
  <c r="N50" i="2"/>
  <c r="O50" i="2"/>
  <c r="P50" i="2"/>
  <c r="Q50" i="2"/>
  <c r="N48" i="2"/>
  <c r="O48" i="2"/>
  <c r="P48" i="2"/>
  <c r="Q48" i="2"/>
  <c r="N46" i="2"/>
  <c r="O46" i="2"/>
  <c r="P46" i="2"/>
  <c r="Q46" i="2"/>
  <c r="N43" i="2"/>
  <c r="O43" i="2"/>
  <c r="P43" i="2"/>
  <c r="Q43" i="2"/>
  <c r="N41" i="2"/>
  <c r="O41" i="2"/>
  <c r="P41" i="2"/>
  <c r="Q41" i="2"/>
  <c r="N38" i="2"/>
  <c r="O38" i="2"/>
  <c r="P38" i="2"/>
  <c r="Q38" i="2"/>
  <c r="N32" i="2"/>
  <c r="O32" i="2"/>
  <c r="P32" i="2"/>
  <c r="Q32" i="2"/>
  <c r="N30" i="2"/>
  <c r="O30" i="2"/>
  <c r="P30" i="2"/>
  <c r="Q30" i="2"/>
  <c r="N28" i="2"/>
  <c r="O28" i="2"/>
  <c r="P28" i="2"/>
  <c r="Q28" i="2"/>
  <c r="N25" i="2"/>
  <c r="O25" i="2"/>
  <c r="P25" i="2"/>
  <c r="Q25" i="2"/>
  <c r="N16" i="2"/>
  <c r="O16" i="2"/>
  <c r="P16" i="2"/>
  <c r="Q16" i="2"/>
  <c r="N14" i="2"/>
  <c r="O14" i="2"/>
  <c r="P14" i="2"/>
  <c r="Q14" i="2"/>
  <c r="S223" i="2"/>
  <c r="M222" i="2"/>
  <c r="M221" i="2" s="1"/>
  <c r="O322" i="2"/>
  <c r="P322" i="2"/>
  <c r="Q322" i="2"/>
  <c r="O316" i="2"/>
  <c r="P316" i="2"/>
  <c r="Q316" i="2"/>
  <c r="S321" i="2"/>
  <c r="W321" i="2" s="1"/>
  <c r="AB321" i="2" s="1"/>
  <c r="O318" i="2"/>
  <c r="P318" i="2"/>
  <c r="Q318" i="2"/>
  <c r="W474" i="2" l="1"/>
  <c r="W473" i="2" s="1"/>
  <c r="W472" i="2" s="1"/>
  <c r="W471" i="2" s="1"/>
  <c r="X475" i="2"/>
  <c r="W465" i="2"/>
  <c r="AB466" i="2"/>
  <c r="AB465" i="2" s="1"/>
  <c r="S222" i="2"/>
  <c r="S221" i="2" s="1"/>
  <c r="W223" i="2"/>
  <c r="S187" i="2"/>
  <c r="W187" i="2"/>
  <c r="S470" i="2"/>
  <c r="W470" i="2" s="1"/>
  <c r="S465" i="2"/>
  <c r="O221" i="2"/>
  <c r="S474" i="2"/>
  <c r="R530" i="2"/>
  <c r="N502" i="2"/>
  <c r="N498" i="2" s="1"/>
  <c r="N497" i="2" s="1"/>
  <c r="Q369" i="2"/>
  <c r="Q341" i="2"/>
  <c r="Q340" i="2" s="1"/>
  <c r="Q339" i="2" s="1"/>
  <c r="Q375" i="2"/>
  <c r="P369" i="2"/>
  <c r="N73" i="2"/>
  <c r="P375" i="2"/>
  <c r="P502" i="2"/>
  <c r="P498" i="2" s="1"/>
  <c r="P497" i="2" s="1"/>
  <c r="P392" i="2"/>
  <c r="P391" i="2" s="1"/>
  <c r="P390" i="2" s="1"/>
  <c r="Q184" i="2"/>
  <c r="O361" i="2"/>
  <c r="O360" i="2" s="1"/>
  <c r="O375" i="2"/>
  <c r="Q434" i="2"/>
  <c r="Q433" i="2" s="1"/>
  <c r="Q432" i="2" s="1"/>
  <c r="Q427" i="2" s="1"/>
  <c r="O502" i="2"/>
  <c r="O498" i="2" s="1"/>
  <c r="O497" i="2" s="1"/>
  <c r="N369" i="2"/>
  <c r="N297" i="2"/>
  <c r="N296" i="2" s="1"/>
  <c r="N375" i="2"/>
  <c r="Q464" i="2"/>
  <c r="Q463" i="2" s="1"/>
  <c r="P464" i="2"/>
  <c r="P463" i="2" s="1"/>
  <c r="O392" i="2"/>
  <c r="O391" i="2" s="1"/>
  <c r="O390" i="2" s="1"/>
  <c r="O473" i="2"/>
  <c r="O472" i="2" s="1"/>
  <c r="O184" i="2"/>
  <c r="N464" i="2"/>
  <c r="N463" i="2" s="1"/>
  <c r="Q502" i="2"/>
  <c r="Q498" i="2" s="1"/>
  <c r="Q497" i="2" s="1"/>
  <c r="P196" i="2"/>
  <c r="P73" i="2"/>
  <c r="N341" i="2"/>
  <c r="N340" i="2" s="1"/>
  <c r="N339" i="2" s="1"/>
  <c r="Q361" i="2"/>
  <c r="Q360" i="2" s="1"/>
  <c r="P80" i="2"/>
  <c r="O341" i="2"/>
  <c r="O340" i="2" s="1"/>
  <c r="O339" i="2" s="1"/>
  <c r="O369" i="2"/>
  <c r="N361" i="2"/>
  <c r="N360" i="2" s="1"/>
  <c r="N473" i="2"/>
  <c r="N472" i="2" s="1"/>
  <c r="N471" i="2" s="1"/>
  <c r="O480" i="2"/>
  <c r="Q209" i="2"/>
  <c r="N392" i="2"/>
  <c r="N391" i="2" s="1"/>
  <c r="N390" i="2" s="1"/>
  <c r="O464" i="2"/>
  <c r="O463" i="2" s="1"/>
  <c r="Q302" i="2"/>
  <c r="N434" i="2"/>
  <c r="N433" i="2" s="1"/>
  <c r="N432" i="2" s="1"/>
  <c r="N427" i="2" s="1"/>
  <c r="Q27" i="2"/>
  <c r="Q24" i="2" s="1"/>
  <c r="Q23" i="2" s="1"/>
  <c r="Q22" i="2" s="1"/>
  <c r="Q21" i="2" s="1"/>
  <c r="Q73" i="2"/>
  <c r="P170" i="2"/>
  <c r="P162" i="2" s="1"/>
  <c r="P161" i="2" s="1"/>
  <c r="Q473" i="2"/>
  <c r="Q472" i="2" s="1"/>
  <c r="O13" i="2"/>
  <c r="O12" i="2" s="1"/>
  <c r="O11" i="2" s="1"/>
  <c r="O10" i="2" s="1"/>
  <c r="O9" i="2" s="1"/>
  <c r="O73" i="2"/>
  <c r="P361" i="2"/>
  <c r="P360" i="2" s="1"/>
  <c r="P341" i="2"/>
  <c r="P340" i="2" s="1"/>
  <c r="P339" i="2" s="1"/>
  <c r="O434" i="2"/>
  <c r="O433" i="2" s="1"/>
  <c r="O432" i="2" s="1"/>
  <c r="O427" i="2" s="1"/>
  <c r="Q315" i="2"/>
  <c r="Q314" i="2" s="1"/>
  <c r="Q313" i="2" s="1"/>
  <c r="Q312" i="2" s="1"/>
  <c r="Q311" i="2" s="1"/>
  <c r="Q45" i="2"/>
  <c r="P302" i="2"/>
  <c r="Q40" i="2"/>
  <c r="N252" i="2"/>
  <c r="N268" i="2"/>
  <c r="N267" i="2" s="1"/>
  <c r="N266" i="2" s="1"/>
  <c r="Q392" i="2"/>
  <c r="Q391" i="2" s="1"/>
  <c r="Q390" i="2" s="1"/>
  <c r="Q93" i="2"/>
  <c r="Q252" i="2"/>
  <c r="Q274" i="2"/>
  <c r="N302" i="2"/>
  <c r="P184" i="2"/>
  <c r="P434" i="2"/>
  <c r="P433" i="2" s="1"/>
  <c r="P432" i="2" s="1"/>
  <c r="P427" i="2" s="1"/>
  <c r="P473" i="2"/>
  <c r="P472" i="2" s="1"/>
  <c r="P480" i="2"/>
  <c r="N419" i="2"/>
  <c r="N402" i="2" s="1"/>
  <c r="Q447" i="2"/>
  <c r="Q419" i="2"/>
  <c r="Q402" i="2" s="1"/>
  <c r="Q268" i="2"/>
  <c r="Q267" i="2" s="1"/>
  <c r="Q266" i="2" s="1"/>
  <c r="P268" i="2"/>
  <c r="P267" i="2" s="1"/>
  <c r="P266" i="2" s="1"/>
  <c r="N480" i="2"/>
  <c r="Q480" i="2"/>
  <c r="P447" i="2"/>
  <c r="O447" i="2"/>
  <c r="N447" i="2"/>
  <c r="P419" i="2"/>
  <c r="P402" i="2" s="1"/>
  <c r="O419" i="2"/>
  <c r="O402" i="2" s="1"/>
  <c r="Q196" i="2"/>
  <c r="P27" i="2"/>
  <c r="P24" i="2" s="1"/>
  <c r="P23" i="2" s="1"/>
  <c r="P22" i="2" s="1"/>
  <c r="P21" i="2" s="1"/>
  <c r="P40" i="2"/>
  <c r="P65" i="2"/>
  <c r="P60" i="2" s="1"/>
  <c r="P93" i="2"/>
  <c r="O141" i="2"/>
  <c r="O140" i="2" s="1"/>
  <c r="O127" i="2" s="1"/>
  <c r="O126" i="2" s="1"/>
  <c r="N141" i="2"/>
  <c r="N140" i="2" s="1"/>
  <c r="N127" i="2" s="1"/>
  <c r="N126" i="2" s="1"/>
  <c r="Q170" i="2"/>
  <c r="Q162" i="2" s="1"/>
  <c r="Q161" i="2" s="1"/>
  <c r="P209" i="2"/>
  <c r="Q13" i="2"/>
  <c r="Q12" i="2" s="1"/>
  <c r="Q11" i="2" s="1"/>
  <c r="Q10" i="2" s="1"/>
  <c r="Q9" i="2" s="1"/>
  <c r="Q141" i="2"/>
  <c r="Q140" i="2" s="1"/>
  <c r="Q127" i="2" s="1"/>
  <c r="Q126" i="2" s="1"/>
  <c r="O209" i="2"/>
  <c r="Q245" i="2"/>
  <c r="P13" i="2"/>
  <c r="P12" i="2" s="1"/>
  <c r="P11" i="2" s="1"/>
  <c r="P10" i="2" s="1"/>
  <c r="P9" i="2" s="1"/>
  <c r="Q80" i="2"/>
  <c r="N209" i="2"/>
  <c r="P245" i="2"/>
  <c r="P274" i="2"/>
  <c r="O268" i="2"/>
  <c r="O267" i="2" s="1"/>
  <c r="O266" i="2" s="1"/>
  <c r="Q297" i="2"/>
  <c r="Q296" i="2" s="1"/>
  <c r="P297" i="2"/>
  <c r="P296" i="2" s="1"/>
  <c r="P221" i="2"/>
  <c r="O65" i="2"/>
  <c r="O60" i="2" s="1"/>
  <c r="O274" i="2"/>
  <c r="Q65" i="2"/>
  <c r="Q60" i="2" s="1"/>
  <c r="N274" i="2"/>
  <c r="P45" i="2"/>
  <c r="N65" i="2"/>
  <c r="N60" i="2" s="1"/>
  <c r="N13" i="2"/>
  <c r="N12" i="2" s="1"/>
  <c r="N11" i="2" s="1"/>
  <c r="N10" i="2" s="1"/>
  <c r="N9" i="2" s="1"/>
  <c r="P141" i="2"/>
  <c r="P140" i="2" s="1"/>
  <c r="P127" i="2" s="1"/>
  <c r="P126" i="2" s="1"/>
  <c r="O302" i="2"/>
  <c r="O297" i="2"/>
  <c r="O296" i="2" s="1"/>
  <c r="Q280" i="2"/>
  <c r="Q279" i="2" s="1"/>
  <c r="P280" i="2"/>
  <c r="P279" i="2" s="1"/>
  <c r="O280" i="2"/>
  <c r="O279" i="2" s="1"/>
  <c r="N280" i="2"/>
  <c r="N279" i="2" s="1"/>
  <c r="O252" i="2"/>
  <c r="P252" i="2"/>
  <c r="O245" i="2"/>
  <c r="N245" i="2"/>
  <c r="O196" i="2"/>
  <c r="N196" i="2"/>
  <c r="N184" i="2"/>
  <c r="O170" i="2"/>
  <c r="O162" i="2" s="1"/>
  <c r="O161" i="2" s="1"/>
  <c r="N170" i="2"/>
  <c r="N162" i="2" s="1"/>
  <c r="N161" i="2" s="1"/>
  <c r="Q110" i="2"/>
  <c r="Q109" i="2" s="1"/>
  <c r="Q108" i="2" s="1"/>
  <c r="P110" i="2"/>
  <c r="P109" i="2" s="1"/>
  <c r="P108" i="2" s="1"/>
  <c r="O110" i="2"/>
  <c r="O109" i="2" s="1"/>
  <c r="O108" i="2" s="1"/>
  <c r="N110" i="2"/>
  <c r="N109" i="2" s="1"/>
  <c r="N108" i="2" s="1"/>
  <c r="O93" i="2"/>
  <c r="N93" i="2"/>
  <c r="O80" i="2"/>
  <c r="N80" i="2"/>
  <c r="O45" i="2"/>
  <c r="N45" i="2"/>
  <c r="O40" i="2"/>
  <c r="N40" i="2"/>
  <c r="O27" i="2"/>
  <c r="O24" i="2" s="1"/>
  <c r="O23" i="2" s="1"/>
  <c r="O22" i="2" s="1"/>
  <c r="O21" i="2" s="1"/>
  <c r="N27" i="2"/>
  <c r="N24" i="2" s="1"/>
  <c r="N23" i="2" s="1"/>
  <c r="N22" i="2" s="1"/>
  <c r="N21" i="2" s="1"/>
  <c r="P315" i="2"/>
  <c r="P314" i="2" s="1"/>
  <c r="P313" i="2" s="1"/>
  <c r="P312" i="2" s="1"/>
  <c r="P311" i="2" s="1"/>
  <c r="O315" i="2"/>
  <c r="O314" i="2" s="1"/>
  <c r="O313" i="2" s="1"/>
  <c r="O312" i="2" s="1"/>
  <c r="O311" i="2" s="1"/>
  <c r="W469" i="2" l="1"/>
  <c r="AB470" i="2"/>
  <c r="AB469" i="2" s="1"/>
  <c r="Y475" i="2"/>
  <c r="X474" i="2"/>
  <c r="X473" i="2" s="1"/>
  <c r="X472" i="2" s="1"/>
  <c r="W222" i="2"/>
  <c r="W221" i="2" s="1"/>
  <c r="AB223" i="2"/>
  <c r="AB222" i="2" s="1"/>
  <c r="AB221" i="2" s="1"/>
  <c r="T221" i="2"/>
  <c r="T193" i="2" s="1"/>
  <c r="S469" i="2"/>
  <c r="U221" i="2"/>
  <c r="U193" i="2" s="1"/>
  <c r="P346" i="2"/>
  <c r="P326" i="2" s="1"/>
  <c r="Q346" i="2"/>
  <c r="Q326" i="2" s="1"/>
  <c r="N72" i="2"/>
  <c r="Q193" i="2"/>
  <c r="Q192" i="2" s="1"/>
  <c r="Q191" i="2" s="1"/>
  <c r="O346" i="2"/>
  <c r="O326" i="2" s="1"/>
  <c r="Q72" i="2"/>
  <c r="Q160" i="2"/>
  <c r="O72" i="2"/>
  <c r="O160" i="2"/>
  <c r="P72" i="2"/>
  <c r="P273" i="2"/>
  <c r="N346" i="2"/>
  <c r="N326" i="2" s="1"/>
  <c r="Q37" i="2"/>
  <c r="P160" i="2"/>
  <c r="Q273" i="2"/>
  <c r="P193" i="2"/>
  <c r="P192" i="2" s="1"/>
  <c r="P191" i="2" s="1"/>
  <c r="Q242" i="2"/>
  <c r="Q241" i="2" s="1"/>
  <c r="O193" i="2"/>
  <c r="O192" i="2" s="1"/>
  <c r="O191" i="2" s="1"/>
  <c r="P37" i="2"/>
  <c r="N242" i="2"/>
  <c r="N241" i="2" s="1"/>
  <c r="P242" i="2"/>
  <c r="P241" i="2" s="1"/>
  <c r="O273" i="2"/>
  <c r="P471" i="2"/>
  <c r="P462" i="2"/>
  <c r="P457" i="2" s="1"/>
  <c r="O471" i="2"/>
  <c r="O462" i="2"/>
  <c r="O457" i="2" s="1"/>
  <c r="Q471" i="2"/>
  <c r="Q462" i="2"/>
  <c r="Q457" i="2" s="1"/>
  <c r="N462" i="2"/>
  <c r="N457" i="2" s="1"/>
  <c r="N273" i="2"/>
  <c r="N193" i="2"/>
  <c r="N192" i="2" s="1"/>
  <c r="N191" i="2" s="1"/>
  <c r="O242" i="2"/>
  <c r="O240" i="2" s="1"/>
  <c r="N160" i="2"/>
  <c r="N37" i="2"/>
  <c r="O37" i="2"/>
  <c r="J172" i="2"/>
  <c r="J49" i="2"/>
  <c r="J47" i="2"/>
  <c r="M42" i="2"/>
  <c r="J41" i="2"/>
  <c r="K41" i="2"/>
  <c r="L41" i="2"/>
  <c r="I41" i="2"/>
  <c r="X471" i="2" l="1"/>
  <c r="X462" i="2"/>
  <c r="X457" i="2" s="1"/>
  <c r="X325" i="2" s="1"/>
  <c r="X530" i="2" s="1"/>
  <c r="Y474" i="2"/>
  <c r="Y473" i="2" s="1"/>
  <c r="Y472" i="2" s="1"/>
  <c r="Z475" i="2"/>
  <c r="Z474" i="2" s="1"/>
  <c r="Z473" i="2" s="1"/>
  <c r="Z472" i="2" s="1"/>
  <c r="AB475" i="2"/>
  <c r="AB474" i="2" s="1"/>
  <c r="AB473" i="2" s="1"/>
  <c r="AB472" i="2" s="1"/>
  <c r="AB471" i="2" s="1"/>
  <c r="U192" i="2"/>
  <c r="U191" i="2" s="1"/>
  <c r="U159" i="2" s="1"/>
  <c r="U158" i="2" s="1"/>
  <c r="T192" i="2"/>
  <c r="T191" i="2" s="1"/>
  <c r="T159" i="2" s="1"/>
  <c r="T158" i="2" s="1"/>
  <c r="T530" i="2" s="1"/>
  <c r="V533" i="2" s="1"/>
  <c r="Q36" i="2"/>
  <c r="Q35" i="2" s="1"/>
  <c r="Q34" i="2" s="1"/>
  <c r="Q20" i="2" s="1"/>
  <c r="Q325" i="2"/>
  <c r="N36" i="2"/>
  <c r="N35" i="2" s="1"/>
  <c r="N34" i="2" s="1"/>
  <c r="N20" i="2" s="1"/>
  <c r="O325" i="2"/>
  <c r="Q240" i="2"/>
  <c r="Q159" i="2" s="1"/>
  <c r="Q158" i="2" s="1"/>
  <c r="P325" i="2"/>
  <c r="N325" i="2"/>
  <c r="P36" i="2"/>
  <c r="N240" i="2"/>
  <c r="N159" i="2" s="1"/>
  <c r="N158" i="2" s="1"/>
  <c r="P240" i="2"/>
  <c r="P159" i="2" s="1"/>
  <c r="P158" i="2" s="1"/>
  <c r="O36" i="2"/>
  <c r="O35" i="2" s="1"/>
  <c r="M41" i="2"/>
  <c r="S42" i="2"/>
  <c r="W42" i="2" s="1"/>
  <c r="AB41" i="2" s="1"/>
  <c r="O159" i="2"/>
  <c r="O158" i="2" s="1"/>
  <c r="O241" i="2"/>
  <c r="M99" i="2"/>
  <c r="J98" i="2"/>
  <c r="K98" i="2"/>
  <c r="L98" i="2"/>
  <c r="I98" i="2"/>
  <c r="J46" i="2"/>
  <c r="Y471" i="2" l="1"/>
  <c r="Y462" i="2"/>
  <c r="Y457" i="2" s="1"/>
  <c r="Y325" i="2" s="1"/>
  <c r="Y530" i="2" s="1"/>
  <c r="Z471" i="2"/>
  <c r="Z462" i="2"/>
  <c r="Z457" i="2" s="1"/>
  <c r="Z325" i="2" s="1"/>
  <c r="Z530" i="2" s="1"/>
  <c r="S41" i="2"/>
  <c r="W41" i="2"/>
  <c r="Q530" i="2"/>
  <c r="N530" i="2"/>
  <c r="P35" i="2"/>
  <c r="P34" i="2" s="1"/>
  <c r="P20" i="2" s="1"/>
  <c r="P530" i="2" s="1"/>
  <c r="O34" i="2"/>
  <c r="O20" i="2" s="1"/>
  <c r="O530" i="2" s="1"/>
  <c r="M98" i="2"/>
  <c r="S99" i="2"/>
  <c r="W99" i="2" s="1"/>
  <c r="AB99" i="2" s="1"/>
  <c r="AB98" i="2" s="1"/>
  <c r="J173" i="2"/>
  <c r="S98" i="2" l="1"/>
  <c r="W98" i="2"/>
  <c r="J96" i="2"/>
  <c r="K96" i="2"/>
  <c r="L96" i="2"/>
  <c r="M95" i="2"/>
  <c r="J94" i="2"/>
  <c r="K94" i="2"/>
  <c r="L94" i="2"/>
  <c r="I94" i="2"/>
  <c r="M97" i="2"/>
  <c r="I96" i="2"/>
  <c r="J166" i="2"/>
  <c r="M96" i="2" l="1"/>
  <c r="S97" i="2"/>
  <c r="W97" i="2" s="1"/>
  <c r="AB97" i="2" s="1"/>
  <c r="AB96" i="2" s="1"/>
  <c r="I93" i="2"/>
  <c r="L93" i="2"/>
  <c r="M94" i="2"/>
  <c r="S95" i="2"/>
  <c r="W95" i="2" s="1"/>
  <c r="AB95" i="2" s="1"/>
  <c r="AB94" i="2" s="1"/>
  <c r="AB93" i="2" s="1"/>
  <c r="K93" i="2"/>
  <c r="J93" i="2"/>
  <c r="M183" i="2"/>
  <c r="J182" i="2"/>
  <c r="J181" i="2" s="1"/>
  <c r="K182" i="2"/>
  <c r="K181" i="2" s="1"/>
  <c r="L182" i="2"/>
  <c r="L181" i="2" s="1"/>
  <c r="I182" i="2"/>
  <c r="I181" i="2" s="1"/>
  <c r="S94" i="2" l="1"/>
  <c r="W94" i="2"/>
  <c r="S96" i="2"/>
  <c r="W96" i="2"/>
  <c r="M93" i="2"/>
  <c r="M182" i="2"/>
  <c r="M181" i="2" s="1"/>
  <c r="S183" i="2"/>
  <c r="W183" i="2" s="1"/>
  <c r="AB183" i="2" s="1"/>
  <c r="AB182" i="2" s="1"/>
  <c r="AB181" i="2" s="1"/>
  <c r="M234" i="2"/>
  <c r="S234" i="2" s="1"/>
  <c r="W234" i="2" s="1"/>
  <c r="AB234" i="2" s="1"/>
  <c r="AB233" i="2" s="1"/>
  <c r="AB232" i="2" s="1"/>
  <c r="J528" i="2"/>
  <c r="J527" i="2" s="1"/>
  <c r="J526" i="2" s="1"/>
  <c r="J525" i="2" s="1"/>
  <c r="K528" i="2"/>
  <c r="K527" i="2" s="1"/>
  <c r="K526" i="2" s="1"/>
  <c r="K525" i="2" s="1"/>
  <c r="L528" i="2"/>
  <c r="L527" i="2" s="1"/>
  <c r="L526" i="2" s="1"/>
  <c r="L525" i="2" s="1"/>
  <c r="J512" i="2"/>
  <c r="J507" i="2" s="1"/>
  <c r="K512" i="2"/>
  <c r="K507" i="2" s="1"/>
  <c r="L512" i="2"/>
  <c r="L507" i="2" s="1"/>
  <c r="J505" i="2"/>
  <c r="K505" i="2"/>
  <c r="L505" i="2"/>
  <c r="J503" i="2"/>
  <c r="K503" i="2"/>
  <c r="L503" i="2"/>
  <c r="J517" i="2"/>
  <c r="J516" i="2" s="1"/>
  <c r="J515" i="2" s="1"/>
  <c r="K517" i="2"/>
  <c r="K516" i="2" s="1"/>
  <c r="K515" i="2" s="1"/>
  <c r="L517" i="2"/>
  <c r="L516" i="2" s="1"/>
  <c r="L515" i="2" s="1"/>
  <c r="J500" i="2"/>
  <c r="J499" i="2" s="1"/>
  <c r="K500" i="2"/>
  <c r="K499" i="2" s="1"/>
  <c r="L500" i="2"/>
  <c r="L499" i="2" s="1"/>
  <c r="J495" i="2"/>
  <c r="J494" i="2" s="1"/>
  <c r="J493" i="2" s="1"/>
  <c r="K495" i="2"/>
  <c r="K494" i="2" s="1"/>
  <c r="K493" i="2" s="1"/>
  <c r="L495" i="2"/>
  <c r="L494" i="2" s="1"/>
  <c r="L493" i="2" s="1"/>
  <c r="J491" i="2"/>
  <c r="J490" i="2" s="1"/>
  <c r="J489" i="2" s="1"/>
  <c r="J488" i="2" s="1"/>
  <c r="J487" i="2" s="1"/>
  <c r="K491" i="2"/>
  <c r="K490" i="2" s="1"/>
  <c r="K489" i="2" s="1"/>
  <c r="K488" i="2" s="1"/>
  <c r="K487" i="2" s="1"/>
  <c r="L491" i="2"/>
  <c r="L490" i="2" s="1"/>
  <c r="L489" i="2" s="1"/>
  <c r="L488" i="2" s="1"/>
  <c r="L487" i="2" s="1"/>
  <c r="J485" i="2"/>
  <c r="J484" i="2" s="1"/>
  <c r="K485" i="2"/>
  <c r="K484" i="2" s="1"/>
  <c r="L485" i="2"/>
  <c r="L484" i="2" s="1"/>
  <c r="J482" i="2"/>
  <c r="J481" i="2" s="1"/>
  <c r="K482" i="2"/>
  <c r="K481" i="2" s="1"/>
  <c r="L482" i="2"/>
  <c r="L481" i="2" s="1"/>
  <c r="J476" i="2"/>
  <c r="J473" i="2" s="1"/>
  <c r="J472" i="2" s="1"/>
  <c r="J471" i="2" s="1"/>
  <c r="K476" i="2"/>
  <c r="K473" i="2" s="1"/>
  <c r="K472" i="2" s="1"/>
  <c r="K471" i="2" s="1"/>
  <c r="L476" i="2"/>
  <c r="L473" i="2" s="1"/>
  <c r="L472" i="2" s="1"/>
  <c r="L471" i="2" s="1"/>
  <c r="J467" i="2"/>
  <c r="J464" i="2" s="1"/>
  <c r="J463" i="2" s="1"/>
  <c r="K467" i="2"/>
  <c r="K464" i="2" s="1"/>
  <c r="K463" i="2" s="1"/>
  <c r="L467" i="2"/>
  <c r="L464" i="2" s="1"/>
  <c r="L463" i="2" s="1"/>
  <c r="J460" i="2"/>
  <c r="J459" i="2" s="1"/>
  <c r="J458" i="2" s="1"/>
  <c r="K460" i="2"/>
  <c r="K459" i="2" s="1"/>
  <c r="K458" i="2" s="1"/>
  <c r="L460" i="2"/>
  <c r="L459" i="2" s="1"/>
  <c r="L458" i="2" s="1"/>
  <c r="J455" i="2"/>
  <c r="J454" i="2" s="1"/>
  <c r="J453" i="2" s="1"/>
  <c r="K455" i="2"/>
  <c r="K454" i="2" s="1"/>
  <c r="K453" i="2" s="1"/>
  <c r="L455" i="2"/>
  <c r="L454" i="2" s="1"/>
  <c r="L453" i="2" s="1"/>
  <c r="J451" i="2"/>
  <c r="J450" i="2" s="1"/>
  <c r="J449" i="2" s="1"/>
  <c r="J448" i="2" s="1"/>
  <c r="K451" i="2"/>
  <c r="K450" i="2" s="1"/>
  <c r="K449" i="2" s="1"/>
  <c r="K448" i="2" s="1"/>
  <c r="L451" i="2"/>
  <c r="L450" i="2" s="1"/>
  <c r="L449" i="2" s="1"/>
  <c r="L448" i="2" s="1"/>
  <c r="J441" i="2"/>
  <c r="J440" i="2" s="1"/>
  <c r="J439" i="2" s="1"/>
  <c r="K441" i="2"/>
  <c r="K440" i="2" s="1"/>
  <c r="K439" i="2" s="1"/>
  <c r="L441" i="2"/>
  <c r="L440" i="2" s="1"/>
  <c r="L439" i="2" s="1"/>
  <c r="J437" i="2"/>
  <c r="K437" i="2"/>
  <c r="L437" i="2"/>
  <c r="J435" i="2"/>
  <c r="K435" i="2"/>
  <c r="L435" i="2"/>
  <c r="J430" i="2"/>
  <c r="J429" i="2" s="1"/>
  <c r="J428" i="2" s="1"/>
  <c r="K430" i="2"/>
  <c r="K429" i="2" s="1"/>
  <c r="K428" i="2" s="1"/>
  <c r="L430" i="2"/>
  <c r="L429" i="2" s="1"/>
  <c r="L428" i="2" s="1"/>
  <c r="J425" i="2"/>
  <c r="J424" i="2" s="1"/>
  <c r="J423" i="2" s="1"/>
  <c r="K425" i="2"/>
  <c r="K424" i="2" s="1"/>
  <c r="K423" i="2" s="1"/>
  <c r="L425" i="2"/>
  <c r="L424" i="2" s="1"/>
  <c r="L423" i="2" s="1"/>
  <c r="J421" i="2"/>
  <c r="J420" i="2" s="1"/>
  <c r="K421" i="2"/>
  <c r="K420" i="2" s="1"/>
  <c r="L421" i="2"/>
  <c r="L420" i="2" s="1"/>
  <c r="J417" i="2"/>
  <c r="J416" i="2" s="1"/>
  <c r="J415" i="2" s="1"/>
  <c r="J412" i="2" s="1"/>
  <c r="K417" i="2"/>
  <c r="K416" i="2" s="1"/>
  <c r="K415" i="2" s="1"/>
  <c r="K412" i="2" s="1"/>
  <c r="L417" i="2"/>
  <c r="L416" i="2" s="1"/>
  <c r="L415" i="2" s="1"/>
  <c r="L412" i="2" s="1"/>
  <c r="J410" i="2"/>
  <c r="J409" i="2" s="1"/>
  <c r="J408" i="2" s="1"/>
  <c r="J407" i="2" s="1"/>
  <c r="K410" i="2"/>
  <c r="K409" i="2" s="1"/>
  <c r="K408" i="2" s="1"/>
  <c r="K407" i="2" s="1"/>
  <c r="L410" i="2"/>
  <c r="L409" i="2" s="1"/>
  <c r="L408" i="2" s="1"/>
  <c r="L407" i="2" s="1"/>
  <c r="J405" i="2"/>
  <c r="J404" i="2" s="1"/>
  <c r="J403" i="2" s="1"/>
  <c r="K405" i="2"/>
  <c r="K404" i="2" s="1"/>
  <c r="K403" i="2" s="1"/>
  <c r="L405" i="2"/>
  <c r="L404" i="2" s="1"/>
  <c r="L403" i="2" s="1"/>
  <c r="J398" i="2"/>
  <c r="J397" i="2" s="1"/>
  <c r="K398" i="2"/>
  <c r="K397" i="2" s="1"/>
  <c r="L398" i="2"/>
  <c r="L397" i="2" s="1"/>
  <c r="J393" i="2"/>
  <c r="K393" i="2"/>
  <c r="L393" i="2"/>
  <c r="J388" i="2"/>
  <c r="J387" i="2" s="1"/>
  <c r="J386" i="2" s="1"/>
  <c r="J385" i="2" s="1"/>
  <c r="K388" i="2"/>
  <c r="K387" i="2" s="1"/>
  <c r="K386" i="2" s="1"/>
  <c r="K385" i="2" s="1"/>
  <c r="L388" i="2"/>
  <c r="L387" i="2" s="1"/>
  <c r="L386" i="2" s="1"/>
  <c r="L385" i="2" s="1"/>
  <c r="J382" i="2"/>
  <c r="K382" i="2"/>
  <c r="L382" i="2"/>
  <c r="J378" i="2"/>
  <c r="K378" i="2"/>
  <c r="L378" i="2"/>
  <c r="J373" i="2"/>
  <c r="K373" i="2"/>
  <c r="L373" i="2"/>
  <c r="J370" i="2"/>
  <c r="K370" i="2"/>
  <c r="L370" i="2"/>
  <c r="J366" i="2"/>
  <c r="K366" i="2"/>
  <c r="L366" i="2"/>
  <c r="M365" i="2"/>
  <c r="J364" i="2"/>
  <c r="K364" i="2"/>
  <c r="L364" i="2"/>
  <c r="J362" i="2"/>
  <c r="K362" i="2"/>
  <c r="L362" i="2"/>
  <c r="J358" i="2"/>
  <c r="J357" i="2" s="1"/>
  <c r="K358" i="2"/>
  <c r="K357" i="2" s="1"/>
  <c r="L358" i="2"/>
  <c r="L357" i="2" s="1"/>
  <c r="J355" i="2"/>
  <c r="J354" i="2" s="1"/>
  <c r="K355" i="2"/>
  <c r="K354" i="2" s="1"/>
  <c r="L355" i="2"/>
  <c r="L354" i="2" s="1"/>
  <c r="J352" i="2"/>
  <c r="J351" i="2" s="1"/>
  <c r="J350" i="2" s="1"/>
  <c r="K352" i="2"/>
  <c r="K351" i="2" s="1"/>
  <c r="K350" i="2" s="1"/>
  <c r="L352" i="2"/>
  <c r="L351" i="2" s="1"/>
  <c r="L350" i="2" s="1"/>
  <c r="J348" i="2"/>
  <c r="J347" i="2" s="1"/>
  <c r="K348" i="2"/>
  <c r="K347" i="2" s="1"/>
  <c r="L348" i="2"/>
  <c r="L347" i="2" s="1"/>
  <c r="J344" i="2"/>
  <c r="K344" i="2"/>
  <c r="L344" i="2"/>
  <c r="J342" i="2"/>
  <c r="K342" i="2"/>
  <c r="L342" i="2"/>
  <c r="J335" i="2"/>
  <c r="J334" i="2" s="1"/>
  <c r="J333" i="2" s="1"/>
  <c r="J332" i="2" s="1"/>
  <c r="K335" i="2"/>
  <c r="K334" i="2" s="1"/>
  <c r="K333" i="2" s="1"/>
  <c r="K332" i="2" s="1"/>
  <c r="L335" i="2"/>
  <c r="L334" i="2" s="1"/>
  <c r="L333" i="2" s="1"/>
  <c r="L332" i="2" s="1"/>
  <c r="J330" i="2"/>
  <c r="J329" i="2" s="1"/>
  <c r="J328" i="2" s="1"/>
  <c r="J327" i="2" s="1"/>
  <c r="K330" i="2"/>
  <c r="K329" i="2" s="1"/>
  <c r="K328" i="2" s="1"/>
  <c r="K327" i="2" s="1"/>
  <c r="L330" i="2"/>
  <c r="L329" i="2" s="1"/>
  <c r="L328" i="2" s="1"/>
  <c r="L327" i="2" s="1"/>
  <c r="J322" i="2"/>
  <c r="K322" i="2"/>
  <c r="L322" i="2"/>
  <c r="J318" i="2"/>
  <c r="K318" i="2"/>
  <c r="L318" i="2"/>
  <c r="J316" i="2"/>
  <c r="K316" i="2"/>
  <c r="L316" i="2"/>
  <c r="J309" i="2"/>
  <c r="K309" i="2"/>
  <c r="L309" i="2"/>
  <c r="J307" i="2"/>
  <c r="K307" i="2"/>
  <c r="L307" i="2"/>
  <c r="J305" i="2"/>
  <c r="K305" i="2"/>
  <c r="L305" i="2"/>
  <c r="J303" i="2"/>
  <c r="K303" i="2"/>
  <c r="L303" i="2"/>
  <c r="J300" i="2"/>
  <c r="J299" i="2" s="1"/>
  <c r="J298" i="2" s="1"/>
  <c r="K300" i="2"/>
  <c r="K299" i="2" s="1"/>
  <c r="K298" i="2" s="1"/>
  <c r="L300" i="2"/>
  <c r="L299" i="2" s="1"/>
  <c r="L298" i="2" s="1"/>
  <c r="J292" i="2"/>
  <c r="J291" i="2" s="1"/>
  <c r="K292" i="2"/>
  <c r="K291" i="2" s="1"/>
  <c r="L292" i="2"/>
  <c r="L291" i="2" s="1"/>
  <c r="J287" i="2"/>
  <c r="J286" i="2" s="1"/>
  <c r="K287" i="2"/>
  <c r="K286" i="2" s="1"/>
  <c r="L287" i="2"/>
  <c r="L286" i="2" s="1"/>
  <c r="J282" i="2"/>
  <c r="J281" i="2" s="1"/>
  <c r="K282" i="2"/>
  <c r="K281" i="2" s="1"/>
  <c r="L282" i="2"/>
  <c r="L281" i="2" s="1"/>
  <c r="J277" i="2"/>
  <c r="K277" i="2"/>
  <c r="L277" i="2"/>
  <c r="J275" i="2"/>
  <c r="K275" i="2"/>
  <c r="L275" i="2"/>
  <c r="J271" i="2"/>
  <c r="K271" i="2"/>
  <c r="L271" i="2"/>
  <c r="J269" i="2"/>
  <c r="K269" i="2"/>
  <c r="L269" i="2"/>
  <c r="J264" i="2"/>
  <c r="J263" i="2" s="1"/>
  <c r="K264" i="2"/>
  <c r="K263" i="2" s="1"/>
  <c r="L264" i="2"/>
  <c r="L263" i="2" s="1"/>
  <c r="J261" i="2"/>
  <c r="K261" i="2"/>
  <c r="L261" i="2"/>
  <c r="J259" i="2"/>
  <c r="K259" i="2"/>
  <c r="L259" i="2"/>
  <c r="J257" i="2"/>
  <c r="K257" i="2"/>
  <c r="L257" i="2"/>
  <c r="J255" i="2"/>
  <c r="K255" i="2"/>
  <c r="L255" i="2"/>
  <c r="J253" i="2"/>
  <c r="K253" i="2"/>
  <c r="L253" i="2"/>
  <c r="M249" i="2"/>
  <c r="J248" i="2"/>
  <c r="K248" i="2"/>
  <c r="L248" i="2"/>
  <c r="J246" i="2"/>
  <c r="K246" i="2"/>
  <c r="L246" i="2"/>
  <c r="J243" i="2"/>
  <c r="K243" i="2"/>
  <c r="L243" i="2"/>
  <c r="J238" i="2"/>
  <c r="J235" i="2" s="1"/>
  <c r="K238" i="2"/>
  <c r="K235" i="2" s="1"/>
  <c r="L238" i="2"/>
  <c r="L235" i="2" s="1"/>
  <c r="J233" i="2"/>
  <c r="J232" i="2" s="1"/>
  <c r="K233" i="2"/>
  <c r="K232" i="2" s="1"/>
  <c r="L233" i="2"/>
  <c r="L232" i="2" s="1"/>
  <c r="J230" i="2"/>
  <c r="J229" i="2" s="1"/>
  <c r="K230" i="2"/>
  <c r="K229" i="2" s="1"/>
  <c r="L230" i="2"/>
  <c r="L229" i="2" s="1"/>
  <c r="J227" i="2"/>
  <c r="J226" i="2" s="1"/>
  <c r="K227" i="2"/>
  <c r="K226" i="2" s="1"/>
  <c r="L227" i="2"/>
  <c r="L226" i="2" s="1"/>
  <c r="J219" i="2"/>
  <c r="J218" i="2" s="1"/>
  <c r="K219" i="2"/>
  <c r="K218" i="2" s="1"/>
  <c r="L219" i="2"/>
  <c r="L218" i="2" s="1"/>
  <c r="J216" i="2"/>
  <c r="K216" i="2"/>
  <c r="L216" i="2"/>
  <c r="J214" i="2"/>
  <c r="K214" i="2"/>
  <c r="L214" i="2"/>
  <c r="J212" i="2"/>
  <c r="K212" i="2"/>
  <c r="L212" i="2"/>
  <c r="J210" i="2"/>
  <c r="K210" i="2"/>
  <c r="L210" i="2"/>
  <c r="J205" i="2"/>
  <c r="K205" i="2"/>
  <c r="L205" i="2"/>
  <c r="J203" i="2"/>
  <c r="K203" i="2"/>
  <c r="L203" i="2"/>
  <c r="J201" i="2"/>
  <c r="K201" i="2"/>
  <c r="L201" i="2"/>
  <c r="J199" i="2"/>
  <c r="K199" i="2"/>
  <c r="L199" i="2"/>
  <c r="J197" i="2"/>
  <c r="K197" i="2"/>
  <c r="L197" i="2"/>
  <c r="J194" i="2"/>
  <c r="K194" i="2"/>
  <c r="L194" i="2"/>
  <c r="J187" i="2"/>
  <c r="K187" i="2"/>
  <c r="L187" i="2"/>
  <c r="M187" i="2"/>
  <c r="J185" i="2"/>
  <c r="K185" i="2"/>
  <c r="L185" i="2"/>
  <c r="J179" i="2"/>
  <c r="K179" i="2"/>
  <c r="L179" i="2"/>
  <c r="J177" i="2"/>
  <c r="K177" i="2"/>
  <c r="L177" i="2"/>
  <c r="J175" i="2"/>
  <c r="K175" i="2"/>
  <c r="L175" i="2"/>
  <c r="K173" i="2"/>
  <c r="L173" i="2"/>
  <c r="J171" i="2"/>
  <c r="K171" i="2"/>
  <c r="L171" i="2"/>
  <c r="J165" i="2"/>
  <c r="K166" i="2"/>
  <c r="K165" i="2" s="1"/>
  <c r="L166" i="2"/>
  <c r="L165" i="2" s="1"/>
  <c r="J163" i="2"/>
  <c r="K163" i="2"/>
  <c r="L163" i="2"/>
  <c r="J153" i="2"/>
  <c r="J150" i="2" s="1"/>
  <c r="J149" i="2" s="1"/>
  <c r="J148" i="2" s="1"/>
  <c r="J147" i="2" s="1"/>
  <c r="J146" i="2" s="1"/>
  <c r="K153" i="2"/>
  <c r="K150" i="2" s="1"/>
  <c r="K149" i="2" s="1"/>
  <c r="K148" i="2" s="1"/>
  <c r="K147" i="2" s="1"/>
  <c r="K146" i="2" s="1"/>
  <c r="L153" i="2"/>
  <c r="L150" i="2" s="1"/>
  <c r="L149" i="2" s="1"/>
  <c r="L148" i="2" s="1"/>
  <c r="L147" i="2" s="1"/>
  <c r="L146" i="2" s="1"/>
  <c r="J151" i="2"/>
  <c r="K151" i="2"/>
  <c r="L151" i="2"/>
  <c r="J144" i="2"/>
  <c r="K144" i="2"/>
  <c r="L144" i="2"/>
  <c r="J142" i="2"/>
  <c r="K142" i="2"/>
  <c r="L142" i="2"/>
  <c r="J138" i="2"/>
  <c r="J137" i="2" s="1"/>
  <c r="J136" i="2" s="1"/>
  <c r="K138" i="2"/>
  <c r="K137" i="2" s="1"/>
  <c r="K136" i="2" s="1"/>
  <c r="L138" i="2"/>
  <c r="L137" i="2" s="1"/>
  <c r="L136" i="2" s="1"/>
  <c r="J132" i="2"/>
  <c r="J131" i="2" s="1"/>
  <c r="J130" i="2" s="1"/>
  <c r="J129" i="2" s="1"/>
  <c r="J128" i="2" s="1"/>
  <c r="K132" i="2"/>
  <c r="K131" i="2" s="1"/>
  <c r="K130" i="2" s="1"/>
  <c r="K129" i="2" s="1"/>
  <c r="K128" i="2" s="1"/>
  <c r="L132" i="2"/>
  <c r="L131" i="2" s="1"/>
  <c r="L130" i="2" s="1"/>
  <c r="L129" i="2" s="1"/>
  <c r="L128" i="2" s="1"/>
  <c r="J122" i="2"/>
  <c r="J121" i="2" s="1"/>
  <c r="K122" i="2"/>
  <c r="K121" i="2" s="1"/>
  <c r="L122" i="2"/>
  <c r="L121" i="2" s="1"/>
  <c r="J117" i="2"/>
  <c r="J116" i="2" s="1"/>
  <c r="K117" i="2"/>
  <c r="K116" i="2" s="1"/>
  <c r="L117" i="2"/>
  <c r="L116" i="2" s="1"/>
  <c r="J112" i="2"/>
  <c r="J111" i="2" s="1"/>
  <c r="K112" i="2"/>
  <c r="K111" i="2" s="1"/>
  <c r="L112" i="2"/>
  <c r="L111" i="2" s="1"/>
  <c r="J106" i="2"/>
  <c r="J105" i="2" s="1"/>
  <c r="K106" i="2"/>
  <c r="K105" i="2" s="1"/>
  <c r="L106" i="2"/>
  <c r="L105" i="2" s="1"/>
  <c r="J101" i="2"/>
  <c r="J100" i="2" s="1"/>
  <c r="K101" i="2"/>
  <c r="K100" i="2" s="1"/>
  <c r="L101" i="2"/>
  <c r="L100" i="2" s="1"/>
  <c r="J85" i="2"/>
  <c r="K85" i="2"/>
  <c r="L85" i="2"/>
  <c r="J83" i="2"/>
  <c r="K83" i="2"/>
  <c r="L83" i="2"/>
  <c r="J81" i="2"/>
  <c r="K81" i="2"/>
  <c r="L81" i="2"/>
  <c r="J78" i="2"/>
  <c r="K78" i="2"/>
  <c r="L78" i="2"/>
  <c r="J74" i="2"/>
  <c r="K74" i="2"/>
  <c r="L74" i="2"/>
  <c r="J70" i="2"/>
  <c r="K70" i="2"/>
  <c r="L70" i="2"/>
  <c r="J68" i="2"/>
  <c r="K68" i="2"/>
  <c r="L68" i="2"/>
  <c r="J66" i="2"/>
  <c r="K66" i="2"/>
  <c r="L66" i="2"/>
  <c r="J63" i="2"/>
  <c r="K63" i="2"/>
  <c r="L63" i="2"/>
  <c r="J61" i="2"/>
  <c r="K61" i="2"/>
  <c r="L61" i="2"/>
  <c r="J58" i="2"/>
  <c r="K58" i="2"/>
  <c r="L58" i="2"/>
  <c r="J56" i="2"/>
  <c r="K56" i="2"/>
  <c r="L56" i="2"/>
  <c r="J52" i="2"/>
  <c r="K52" i="2"/>
  <c r="L52" i="2"/>
  <c r="J50" i="2"/>
  <c r="K50" i="2"/>
  <c r="L50" i="2"/>
  <c r="J48" i="2"/>
  <c r="K48" i="2"/>
  <c r="L48" i="2"/>
  <c r="K46" i="2"/>
  <c r="L46" i="2"/>
  <c r="J43" i="2"/>
  <c r="J40" i="2" s="1"/>
  <c r="K43" i="2"/>
  <c r="K40" i="2" s="1"/>
  <c r="L43" i="2"/>
  <c r="L40" i="2" s="1"/>
  <c r="J38" i="2"/>
  <c r="K38" i="2"/>
  <c r="L38" i="2"/>
  <c r="J32" i="2"/>
  <c r="K32" i="2"/>
  <c r="L32" i="2"/>
  <c r="J30" i="2"/>
  <c r="K30" i="2"/>
  <c r="L30" i="2"/>
  <c r="J28" i="2"/>
  <c r="K28" i="2"/>
  <c r="L28" i="2"/>
  <c r="J25" i="2"/>
  <c r="K25" i="2"/>
  <c r="L25" i="2"/>
  <c r="M529" i="2"/>
  <c r="M513" i="2"/>
  <c r="M506" i="2"/>
  <c r="M504" i="2"/>
  <c r="M518" i="2"/>
  <c r="M501" i="2"/>
  <c r="M496" i="2"/>
  <c r="M492" i="2"/>
  <c r="M486" i="2"/>
  <c r="M483" i="2"/>
  <c r="M477" i="2"/>
  <c r="M468" i="2"/>
  <c r="S468" i="2" s="1"/>
  <c r="W468" i="2" s="1"/>
  <c r="M461" i="2"/>
  <c r="M456" i="2"/>
  <c r="M452" i="2"/>
  <c r="M442" i="2"/>
  <c r="M438" i="2"/>
  <c r="M436" i="2"/>
  <c r="M431" i="2"/>
  <c r="M426" i="2"/>
  <c r="M422" i="2"/>
  <c r="M418" i="2"/>
  <c r="M411" i="2"/>
  <c r="M406" i="2"/>
  <c r="M401" i="2"/>
  <c r="S401" i="2" s="1"/>
  <c r="W401" i="2" s="1"/>
  <c r="AB401" i="2" s="1"/>
  <c r="M400" i="2"/>
  <c r="S400" i="2" s="1"/>
  <c r="W400" i="2" s="1"/>
  <c r="AB400" i="2" s="1"/>
  <c r="M399" i="2"/>
  <c r="S399" i="2" s="1"/>
  <c r="M394" i="2"/>
  <c r="M389" i="2"/>
  <c r="M383" i="2"/>
  <c r="M379" i="2"/>
  <c r="M374" i="2"/>
  <c r="M372" i="2"/>
  <c r="S372" i="2" s="1"/>
  <c r="W372" i="2" s="1"/>
  <c r="AB372" i="2" s="1"/>
  <c r="M371" i="2"/>
  <c r="S371" i="2" s="1"/>
  <c r="M367" i="2"/>
  <c r="M363" i="2"/>
  <c r="M359" i="2"/>
  <c r="M356" i="2"/>
  <c r="M353" i="2"/>
  <c r="M349" i="2"/>
  <c r="M345" i="2"/>
  <c r="M343" i="2"/>
  <c r="M338" i="2"/>
  <c r="S338" i="2" s="1"/>
  <c r="W338" i="2" s="1"/>
  <c r="AB338" i="2" s="1"/>
  <c r="M337" i="2"/>
  <c r="S337" i="2" s="1"/>
  <c r="W337" i="2" s="1"/>
  <c r="AB337" i="2" s="1"/>
  <c r="M336" i="2"/>
  <c r="S336" i="2" s="1"/>
  <c r="W336" i="2" s="1"/>
  <c r="AB336" i="2" s="1"/>
  <c r="M331" i="2"/>
  <c r="M324" i="2"/>
  <c r="S324" i="2" s="1"/>
  <c r="W324" i="2" s="1"/>
  <c r="AB324" i="2" s="1"/>
  <c r="M323" i="2"/>
  <c r="S323" i="2" s="1"/>
  <c r="M320" i="2"/>
  <c r="S320" i="2" s="1"/>
  <c r="W320" i="2" s="1"/>
  <c r="AB320" i="2" s="1"/>
  <c r="M319" i="2"/>
  <c r="M317" i="2"/>
  <c r="M310" i="2"/>
  <c r="M308" i="2"/>
  <c r="M306" i="2"/>
  <c r="M304" i="2"/>
  <c r="M301" i="2"/>
  <c r="M295" i="2"/>
  <c r="S295" i="2" s="1"/>
  <c r="W295" i="2" s="1"/>
  <c r="AB295" i="2" s="1"/>
  <c r="M294" i="2"/>
  <c r="S294" i="2" s="1"/>
  <c r="W294" i="2" s="1"/>
  <c r="AB294" i="2" s="1"/>
  <c r="M293" i="2"/>
  <c r="S293" i="2" s="1"/>
  <c r="W293" i="2" s="1"/>
  <c r="AB293" i="2" s="1"/>
  <c r="M290" i="2"/>
  <c r="S290" i="2" s="1"/>
  <c r="W290" i="2" s="1"/>
  <c r="AB290" i="2" s="1"/>
  <c r="M289" i="2"/>
  <c r="S289" i="2" s="1"/>
  <c r="W289" i="2" s="1"/>
  <c r="AB289" i="2" s="1"/>
  <c r="M288" i="2"/>
  <c r="S288" i="2" s="1"/>
  <c r="W288" i="2" s="1"/>
  <c r="AB288" i="2" s="1"/>
  <c r="M285" i="2"/>
  <c r="S285" i="2" s="1"/>
  <c r="W285" i="2" s="1"/>
  <c r="AB285" i="2" s="1"/>
  <c r="M284" i="2"/>
  <c r="S284" i="2" s="1"/>
  <c r="W284" i="2" s="1"/>
  <c r="AB284" i="2" s="1"/>
  <c r="M283" i="2"/>
  <c r="S283" i="2" s="1"/>
  <c r="M278" i="2"/>
  <c r="M276" i="2"/>
  <c r="M272" i="2"/>
  <c r="M270" i="2"/>
  <c r="M265" i="2"/>
  <c r="M262" i="2"/>
  <c r="M260" i="2"/>
  <c r="M258" i="2"/>
  <c r="M256" i="2"/>
  <c r="M254" i="2"/>
  <c r="M247" i="2"/>
  <c r="M244" i="2"/>
  <c r="M239" i="2"/>
  <c r="M231" i="2"/>
  <c r="M228" i="2"/>
  <c r="M220" i="2"/>
  <c r="M217" i="2"/>
  <c r="M215" i="2"/>
  <c r="M213" i="2"/>
  <c r="M211" i="2"/>
  <c r="M206" i="2"/>
  <c r="M204" i="2"/>
  <c r="M202" i="2"/>
  <c r="M200" i="2"/>
  <c r="M198" i="2"/>
  <c r="M195" i="2"/>
  <c r="M186" i="2"/>
  <c r="M180" i="2"/>
  <c r="M178" i="2"/>
  <c r="M176" i="2"/>
  <c r="M174" i="2"/>
  <c r="M172" i="2"/>
  <c r="M167" i="2"/>
  <c r="M164" i="2"/>
  <c r="M154" i="2"/>
  <c r="M152" i="2"/>
  <c r="M145" i="2"/>
  <c r="M143" i="2"/>
  <c r="M139" i="2"/>
  <c r="M135" i="2"/>
  <c r="S135" i="2" s="1"/>
  <c r="W135" i="2" s="1"/>
  <c r="AB135" i="2" s="1"/>
  <c r="M134" i="2"/>
  <c r="S134" i="2" s="1"/>
  <c r="W134" i="2" s="1"/>
  <c r="AB134" i="2" s="1"/>
  <c r="M133" i="2"/>
  <c r="S133" i="2" s="1"/>
  <c r="W133" i="2" s="1"/>
  <c r="AB133" i="2" s="1"/>
  <c r="M125" i="2"/>
  <c r="S125" i="2" s="1"/>
  <c r="W125" i="2" s="1"/>
  <c r="AB125" i="2" s="1"/>
  <c r="M124" i="2"/>
  <c r="S124" i="2" s="1"/>
  <c r="W124" i="2" s="1"/>
  <c r="AB124" i="2" s="1"/>
  <c r="M120" i="2"/>
  <c r="S120" i="2" s="1"/>
  <c r="W120" i="2" s="1"/>
  <c r="AB120" i="2" s="1"/>
  <c r="M115" i="2"/>
  <c r="S115" i="2" s="1"/>
  <c r="W115" i="2" s="1"/>
  <c r="AB115" i="2" s="1"/>
  <c r="M114" i="2"/>
  <c r="S114" i="2" s="1"/>
  <c r="W114" i="2" s="1"/>
  <c r="AB114" i="2" s="1"/>
  <c r="M113" i="2"/>
  <c r="S113" i="2" s="1"/>
  <c r="W113" i="2" s="1"/>
  <c r="AB113" i="2" s="1"/>
  <c r="M107" i="2"/>
  <c r="M102" i="2"/>
  <c r="M86" i="2"/>
  <c r="M84" i="2"/>
  <c r="M82" i="2"/>
  <c r="M79" i="2"/>
  <c r="M75" i="2"/>
  <c r="M71" i="2"/>
  <c r="M69" i="2"/>
  <c r="M67" i="2"/>
  <c r="M64" i="2"/>
  <c r="M62" i="2"/>
  <c r="M59" i="2"/>
  <c r="M57" i="2"/>
  <c r="M53" i="2"/>
  <c r="M51" i="2"/>
  <c r="M49" i="2"/>
  <c r="M47" i="2"/>
  <c r="M44" i="2"/>
  <c r="M39" i="2"/>
  <c r="M33" i="2"/>
  <c r="M31" i="2"/>
  <c r="M29" i="2"/>
  <c r="M26" i="2"/>
  <c r="M19" i="2"/>
  <c r="S19" i="2" s="1"/>
  <c r="W19" i="2" s="1"/>
  <c r="AB19" i="2" s="1"/>
  <c r="M18" i="2"/>
  <c r="M17" i="2"/>
  <c r="S17" i="2" s="1"/>
  <c r="W17" i="2" s="1"/>
  <c r="AB17" i="2" s="1"/>
  <c r="M15" i="2"/>
  <c r="J16" i="2"/>
  <c r="K16" i="2"/>
  <c r="L16" i="2"/>
  <c r="J14" i="2"/>
  <c r="K14" i="2"/>
  <c r="L14" i="2"/>
  <c r="S93" i="2" l="1"/>
  <c r="AB112" i="2"/>
  <c r="AB111" i="2" s="1"/>
  <c r="AB335" i="2"/>
  <c r="AB334" i="2" s="1"/>
  <c r="AB333" i="2" s="1"/>
  <c r="AB332" i="2" s="1"/>
  <c r="W467" i="2"/>
  <c r="W464" i="2" s="1"/>
  <c r="W463" i="2" s="1"/>
  <c r="AB468" i="2"/>
  <c r="AB467" i="2" s="1"/>
  <c r="AB464" i="2" s="1"/>
  <c r="AB463" i="2" s="1"/>
  <c r="AB132" i="2"/>
  <c r="AB131" i="2" s="1"/>
  <c r="AB130" i="2" s="1"/>
  <c r="AB129" i="2" s="1"/>
  <c r="AB128" i="2" s="1"/>
  <c r="AB287" i="2"/>
  <c r="AB286" i="2" s="1"/>
  <c r="AB292" i="2"/>
  <c r="AB291" i="2" s="1"/>
  <c r="W399" i="2"/>
  <c r="W371" i="2"/>
  <c r="W283" i="2"/>
  <c r="W323" i="2"/>
  <c r="W112" i="2"/>
  <c r="W111" i="2" s="1"/>
  <c r="W287" i="2"/>
  <c r="W286" i="2" s="1"/>
  <c r="W335" i="2"/>
  <c r="W334" i="2" s="1"/>
  <c r="W333" i="2" s="1"/>
  <c r="W332" i="2" s="1"/>
  <c r="S467" i="2"/>
  <c r="S464" i="2" s="1"/>
  <c r="S463" i="2" s="1"/>
  <c r="S182" i="2"/>
  <c r="S181" i="2" s="1"/>
  <c r="W182" i="2"/>
  <c r="W181" i="2" s="1"/>
  <c r="W132" i="2"/>
  <c r="W131" i="2" s="1"/>
  <c r="W130" i="2" s="1"/>
  <c r="W129" i="2" s="1"/>
  <c r="W128" i="2" s="1"/>
  <c r="W292" i="2"/>
  <c r="W291" i="2" s="1"/>
  <c r="W93" i="2"/>
  <c r="S233" i="2"/>
  <c r="S232" i="2" s="1"/>
  <c r="W233" i="2"/>
  <c r="W232" i="2" s="1"/>
  <c r="S18" i="2"/>
  <c r="W18" i="2" s="1"/>
  <c r="AB18" i="2" s="1"/>
  <c r="AB16" i="2" s="1"/>
  <c r="M435" i="2"/>
  <c r="S436" i="2"/>
  <c r="W436" i="2" s="1"/>
  <c r="AB436" i="2" s="1"/>
  <c r="AB435" i="2" s="1"/>
  <c r="M482" i="2"/>
  <c r="M481" i="2" s="1"/>
  <c r="S483" i="2"/>
  <c r="W483" i="2" s="1"/>
  <c r="M485" i="2"/>
  <c r="M484" i="2" s="1"/>
  <c r="S486" i="2"/>
  <c r="W486" i="2" s="1"/>
  <c r="M348" i="2"/>
  <c r="M347" i="2" s="1"/>
  <c r="S349" i="2"/>
  <c r="W349" i="2" s="1"/>
  <c r="AB349" i="2" s="1"/>
  <c r="AB348" i="2" s="1"/>
  <c r="AB347" i="2" s="1"/>
  <c r="M405" i="2"/>
  <c r="M404" i="2" s="1"/>
  <c r="M403" i="2" s="1"/>
  <c r="S406" i="2"/>
  <c r="W406" i="2" s="1"/>
  <c r="M410" i="2"/>
  <c r="M409" i="2" s="1"/>
  <c r="M408" i="2" s="1"/>
  <c r="M407" i="2" s="1"/>
  <c r="S411" i="2"/>
  <c r="W411" i="2" s="1"/>
  <c r="M364" i="2"/>
  <c r="S365" i="2"/>
  <c r="W365" i="2" s="1"/>
  <c r="M330" i="2"/>
  <c r="M329" i="2" s="1"/>
  <c r="M328" i="2" s="1"/>
  <c r="M327" i="2" s="1"/>
  <c r="S331" i="2"/>
  <c r="W331" i="2" s="1"/>
  <c r="AB331" i="2" s="1"/>
  <c r="AB330" i="2" s="1"/>
  <c r="AB329" i="2" s="1"/>
  <c r="AB328" i="2" s="1"/>
  <c r="AB327" i="2" s="1"/>
  <c r="M355" i="2"/>
  <c r="M354" i="2" s="1"/>
  <c r="S356" i="2"/>
  <c r="W356" i="2" s="1"/>
  <c r="AB356" i="2" s="1"/>
  <c r="AB355" i="2" s="1"/>
  <c r="AB354" i="2" s="1"/>
  <c r="M382" i="2"/>
  <c r="S383" i="2"/>
  <c r="M417" i="2"/>
  <c r="M416" i="2" s="1"/>
  <c r="M415" i="2" s="1"/>
  <c r="M412" i="2" s="1"/>
  <c r="S418" i="2"/>
  <c r="W418" i="2" s="1"/>
  <c r="M455" i="2"/>
  <c r="M454" i="2" s="1"/>
  <c r="M453" i="2" s="1"/>
  <c r="S456" i="2"/>
  <c r="W456" i="2" s="1"/>
  <c r="M500" i="2"/>
  <c r="M499" i="2" s="1"/>
  <c r="S501" i="2"/>
  <c r="W501" i="2" s="1"/>
  <c r="AB501" i="2" s="1"/>
  <c r="AB500" i="2" s="1"/>
  <c r="AB499" i="2" s="1"/>
  <c r="M342" i="2"/>
  <c r="S343" i="2"/>
  <c r="W343" i="2" s="1"/>
  <c r="AB343" i="2" s="1"/>
  <c r="AB342" i="2" s="1"/>
  <c r="M437" i="2"/>
  <c r="S438" i="2"/>
  <c r="W438" i="2" s="1"/>
  <c r="AB438" i="2" s="1"/>
  <c r="AB437" i="2" s="1"/>
  <c r="M373" i="2"/>
  <c r="S374" i="2"/>
  <c r="W374" i="2" s="1"/>
  <c r="M352" i="2"/>
  <c r="M351" i="2" s="1"/>
  <c r="M350" i="2" s="1"/>
  <c r="S353" i="2"/>
  <c r="W353" i="2" s="1"/>
  <c r="AB353" i="2" s="1"/>
  <c r="AB352" i="2" s="1"/>
  <c r="AB351" i="2" s="1"/>
  <c r="AB350" i="2" s="1"/>
  <c r="M451" i="2"/>
  <c r="M450" i="2" s="1"/>
  <c r="M449" i="2" s="1"/>
  <c r="M448" i="2" s="1"/>
  <c r="S452" i="2"/>
  <c r="W452" i="2" s="1"/>
  <c r="M358" i="2"/>
  <c r="M357" i="2" s="1"/>
  <c r="S359" i="2"/>
  <c r="W359" i="2" s="1"/>
  <c r="M388" i="2"/>
  <c r="M387" i="2" s="1"/>
  <c r="M386" i="2" s="1"/>
  <c r="M385" i="2" s="1"/>
  <c r="S389" i="2"/>
  <c r="W389" i="2" s="1"/>
  <c r="M421" i="2"/>
  <c r="M420" i="2" s="1"/>
  <c r="S422" i="2"/>
  <c r="W422" i="2" s="1"/>
  <c r="M460" i="2"/>
  <c r="M459" i="2" s="1"/>
  <c r="M458" i="2" s="1"/>
  <c r="S461" i="2"/>
  <c r="W461" i="2" s="1"/>
  <c r="M517" i="2"/>
  <c r="M516" i="2" s="1"/>
  <c r="M515" i="2" s="1"/>
  <c r="S518" i="2"/>
  <c r="W518" i="2" s="1"/>
  <c r="M344" i="2"/>
  <c r="S345" i="2"/>
  <c r="W345" i="2" s="1"/>
  <c r="AB345" i="2" s="1"/>
  <c r="AB344" i="2" s="1"/>
  <c r="M528" i="2"/>
  <c r="M527" i="2" s="1"/>
  <c r="M526" i="2" s="1"/>
  <c r="M525" i="2" s="1"/>
  <c r="S529" i="2"/>
  <c r="W529" i="2" s="1"/>
  <c r="M491" i="2"/>
  <c r="M490" i="2" s="1"/>
  <c r="M489" i="2" s="1"/>
  <c r="M488" i="2" s="1"/>
  <c r="M487" i="2" s="1"/>
  <c r="S492" i="2"/>
  <c r="W492" i="2" s="1"/>
  <c r="M378" i="2"/>
  <c r="S379" i="2"/>
  <c r="W379" i="2" s="1"/>
  <c r="M362" i="2"/>
  <c r="S363" i="2"/>
  <c r="W363" i="2" s="1"/>
  <c r="M393" i="2"/>
  <c r="S394" i="2"/>
  <c r="W394" i="2" s="1"/>
  <c r="M425" i="2"/>
  <c r="M424" i="2" s="1"/>
  <c r="M423" i="2" s="1"/>
  <c r="S426" i="2"/>
  <c r="W426" i="2" s="1"/>
  <c r="M503" i="2"/>
  <c r="S504" i="2"/>
  <c r="W504" i="2" s="1"/>
  <c r="M512" i="2"/>
  <c r="M507" i="2" s="1"/>
  <c r="S513" i="2"/>
  <c r="W513" i="2" s="1"/>
  <c r="M441" i="2"/>
  <c r="M440" i="2" s="1"/>
  <c r="M439" i="2" s="1"/>
  <c r="S442" i="2"/>
  <c r="W442" i="2" s="1"/>
  <c r="M495" i="2"/>
  <c r="M494" i="2" s="1"/>
  <c r="M493" i="2" s="1"/>
  <c r="S496" i="2"/>
  <c r="W496" i="2" s="1"/>
  <c r="S367" i="2"/>
  <c r="W367" i="2" s="1"/>
  <c r="AB367" i="2" s="1"/>
  <c r="AB366" i="2" s="1"/>
  <c r="M366" i="2"/>
  <c r="M430" i="2"/>
  <c r="M429" i="2" s="1"/>
  <c r="M428" i="2" s="1"/>
  <c r="S431" i="2"/>
  <c r="W431" i="2" s="1"/>
  <c r="M476" i="2"/>
  <c r="M473" i="2" s="1"/>
  <c r="M472" i="2" s="1"/>
  <c r="M471" i="2" s="1"/>
  <c r="M505" i="2"/>
  <c r="S506" i="2"/>
  <c r="W506" i="2" s="1"/>
  <c r="J392" i="2"/>
  <c r="J391" i="2" s="1"/>
  <c r="J390" i="2" s="1"/>
  <c r="S370" i="2"/>
  <c r="S335" i="2"/>
  <c r="S334" i="2" s="1"/>
  <c r="S333" i="2" s="1"/>
  <c r="S332" i="2" s="1"/>
  <c r="S398" i="2"/>
  <c r="S397" i="2" s="1"/>
  <c r="S112" i="2"/>
  <c r="S111" i="2" s="1"/>
  <c r="S282" i="2"/>
  <c r="S281" i="2" s="1"/>
  <c r="M233" i="2"/>
  <c r="M232" i="2" s="1"/>
  <c r="M25" i="2"/>
  <c r="S26" i="2"/>
  <c r="W26" i="2" s="1"/>
  <c r="AB26" i="2" s="1"/>
  <c r="AB25" i="2" s="1"/>
  <c r="M171" i="2"/>
  <c r="S172" i="2"/>
  <c r="W172" i="2" s="1"/>
  <c r="AB172" i="2" s="1"/>
  <c r="AB171" i="2" s="1"/>
  <c r="M257" i="2"/>
  <c r="S258" i="2"/>
  <c r="W258" i="2" s="1"/>
  <c r="AB258" i="2" s="1"/>
  <c r="AB257" i="2" s="1"/>
  <c r="M227" i="2"/>
  <c r="M226" i="2" s="1"/>
  <c r="S228" i="2"/>
  <c r="W228" i="2" s="1"/>
  <c r="AB228" i="2" s="1"/>
  <c r="AB227" i="2" s="1"/>
  <c r="AB226" i="2" s="1"/>
  <c r="M78" i="2"/>
  <c r="S79" i="2"/>
  <c r="W79" i="2" s="1"/>
  <c r="AB79" i="2" s="1"/>
  <c r="AB78" i="2" s="1"/>
  <c r="M203" i="2"/>
  <c r="S204" i="2"/>
  <c r="W204" i="2" s="1"/>
  <c r="AB204" i="2" s="1"/>
  <c r="AB203" i="2" s="1"/>
  <c r="M303" i="2"/>
  <c r="S304" i="2"/>
  <c r="W304" i="2" s="1"/>
  <c r="AB304" i="2" s="1"/>
  <c r="AB303" i="2" s="1"/>
  <c r="M144" i="2"/>
  <c r="S145" i="2"/>
  <c r="W145" i="2" s="1"/>
  <c r="AB145" i="2" s="1"/>
  <c r="AB144" i="2" s="1"/>
  <c r="M14" i="2"/>
  <c r="S15" i="2"/>
  <c r="W15" i="2" s="1"/>
  <c r="AB15" i="2" s="1"/>
  <c r="AB14" i="2" s="1"/>
  <c r="M38" i="2"/>
  <c r="S39" i="2"/>
  <c r="W39" i="2" s="1"/>
  <c r="AB39" i="2" s="1"/>
  <c r="AB38" i="2" s="1"/>
  <c r="M61" i="2"/>
  <c r="S62" i="2"/>
  <c r="W62" i="2" s="1"/>
  <c r="AB62" i="2" s="1"/>
  <c r="AB61" i="2" s="1"/>
  <c r="M83" i="2"/>
  <c r="S84" i="2"/>
  <c r="W84" i="2" s="1"/>
  <c r="AB84" i="2" s="1"/>
  <c r="AB83" i="2" s="1"/>
  <c r="M151" i="2"/>
  <c r="S152" i="2"/>
  <c r="W152" i="2" s="1"/>
  <c r="AB152" i="2" s="1"/>
  <c r="AB151" i="2" s="1"/>
  <c r="M179" i="2"/>
  <c r="S180" i="2"/>
  <c r="W180" i="2" s="1"/>
  <c r="AB180" i="2" s="1"/>
  <c r="AB179" i="2" s="1"/>
  <c r="M210" i="2"/>
  <c r="S211" i="2"/>
  <c r="W211" i="2" s="1"/>
  <c r="AB211" i="2" s="1"/>
  <c r="AB210" i="2" s="1"/>
  <c r="M243" i="2"/>
  <c r="S244" i="2"/>
  <c r="W244" i="2" s="1"/>
  <c r="AB244" i="2" s="1"/>
  <c r="AB243" i="2" s="1"/>
  <c r="M269" i="2"/>
  <c r="S270" i="2"/>
  <c r="W270" i="2" s="1"/>
  <c r="AB270" i="2" s="1"/>
  <c r="AB269" i="2" s="1"/>
  <c r="M307" i="2"/>
  <c r="S308" i="2"/>
  <c r="W308" i="2" s="1"/>
  <c r="AB308" i="2" s="1"/>
  <c r="AB307" i="2" s="1"/>
  <c r="M70" i="2"/>
  <c r="S71" i="2"/>
  <c r="W71" i="2" s="1"/>
  <c r="AB71" i="2" s="1"/>
  <c r="AB70" i="2" s="1"/>
  <c r="M199" i="2"/>
  <c r="S200" i="2"/>
  <c r="W200" i="2" s="1"/>
  <c r="AB200" i="2" s="1"/>
  <c r="AB199" i="2" s="1"/>
  <c r="M52" i="2"/>
  <c r="S53" i="2"/>
  <c r="W53" i="2" s="1"/>
  <c r="AB53" i="2" s="1"/>
  <c r="AB52" i="2" s="1"/>
  <c r="M173" i="2"/>
  <c r="S174" i="2"/>
  <c r="W174" i="2" s="1"/>
  <c r="AB174" i="2" s="1"/>
  <c r="AB173" i="2" s="1"/>
  <c r="M259" i="2"/>
  <c r="S260" i="2"/>
  <c r="W260" i="2" s="1"/>
  <c r="AB260" i="2" s="1"/>
  <c r="AB259" i="2" s="1"/>
  <c r="M56" i="2"/>
  <c r="S57" i="2"/>
  <c r="W57" i="2" s="1"/>
  <c r="AB57" i="2" s="1"/>
  <c r="AB56" i="2" s="1"/>
  <c r="M175" i="2"/>
  <c r="S176" i="2"/>
  <c r="W176" i="2" s="1"/>
  <c r="M32" i="2"/>
  <c r="S33" i="2"/>
  <c r="W33" i="2" s="1"/>
  <c r="M58" i="2"/>
  <c r="S59" i="2"/>
  <c r="W59" i="2" s="1"/>
  <c r="AB59" i="2" s="1"/>
  <c r="AB58" i="2" s="1"/>
  <c r="M177" i="2"/>
  <c r="S178" i="2"/>
  <c r="W178" i="2" s="1"/>
  <c r="AB178" i="2" s="1"/>
  <c r="AB177" i="2" s="1"/>
  <c r="M238" i="2"/>
  <c r="M235" i="2" s="1"/>
  <c r="S239" i="2"/>
  <c r="W239" i="2" s="1"/>
  <c r="AB239" i="2" s="1"/>
  <c r="AB238" i="2" s="1"/>
  <c r="AB235" i="2" s="1"/>
  <c r="M305" i="2"/>
  <c r="S306" i="2"/>
  <c r="W306" i="2" s="1"/>
  <c r="AB306" i="2" s="1"/>
  <c r="AB305" i="2" s="1"/>
  <c r="M63" i="2"/>
  <c r="S64" i="2"/>
  <c r="W64" i="2" s="1"/>
  <c r="AB64" i="2" s="1"/>
  <c r="AB63" i="2" s="1"/>
  <c r="M153" i="2"/>
  <c r="M150" i="2" s="1"/>
  <c r="S154" i="2"/>
  <c r="W154" i="2" s="1"/>
  <c r="AB154" i="2" s="1"/>
  <c r="AB153" i="2" s="1"/>
  <c r="M185" i="2"/>
  <c r="M184" i="2" s="1"/>
  <c r="S186" i="2"/>
  <c r="W186" i="2" s="1"/>
  <c r="AB186" i="2" s="1"/>
  <c r="AB185" i="2" s="1"/>
  <c r="AB184" i="2" s="1"/>
  <c r="M212" i="2"/>
  <c r="S213" i="2"/>
  <c r="W213" i="2" s="1"/>
  <c r="AB213" i="2" s="1"/>
  <c r="AB212" i="2" s="1"/>
  <c r="M246" i="2"/>
  <c r="S247" i="2"/>
  <c r="W247" i="2" s="1"/>
  <c r="AB247" i="2" s="1"/>
  <c r="AB246" i="2" s="1"/>
  <c r="M271" i="2"/>
  <c r="S272" i="2"/>
  <c r="W272" i="2" s="1"/>
  <c r="AB272" i="2" s="1"/>
  <c r="AB271" i="2" s="1"/>
  <c r="S287" i="2"/>
  <c r="S286" i="2" s="1"/>
  <c r="M309" i="2"/>
  <c r="S310" i="2"/>
  <c r="W310" i="2" s="1"/>
  <c r="AB310" i="2" s="1"/>
  <c r="AB309" i="2" s="1"/>
  <c r="M248" i="2"/>
  <c r="S249" i="2"/>
  <c r="W249" i="2" s="1"/>
  <c r="AB249" i="2" s="1"/>
  <c r="AB248" i="2" s="1"/>
  <c r="M28" i="2"/>
  <c r="S29" i="2"/>
  <c r="W29" i="2" s="1"/>
  <c r="AB29" i="2" s="1"/>
  <c r="AB28" i="2" s="1"/>
  <c r="M138" i="2"/>
  <c r="M137" i="2" s="1"/>
  <c r="M136" i="2" s="1"/>
  <c r="S139" i="2"/>
  <c r="W139" i="2" s="1"/>
  <c r="AB139" i="2" s="1"/>
  <c r="AB138" i="2" s="1"/>
  <c r="AB137" i="2" s="1"/>
  <c r="AB136" i="2" s="1"/>
  <c r="M30" i="2"/>
  <c r="S31" i="2"/>
  <c r="W31" i="2" s="1"/>
  <c r="AB31" i="2" s="1"/>
  <c r="AB30" i="2" s="1"/>
  <c r="M142" i="2"/>
  <c r="S143" i="2"/>
  <c r="W143" i="2" s="1"/>
  <c r="AB143" i="2" s="1"/>
  <c r="AB142" i="2" s="1"/>
  <c r="M261" i="2"/>
  <c r="S262" i="2"/>
  <c r="W262" i="2" s="1"/>
  <c r="AB262" i="2" s="1"/>
  <c r="AB261" i="2" s="1"/>
  <c r="M264" i="2"/>
  <c r="M263" i="2" s="1"/>
  <c r="S265" i="2"/>
  <c r="W265" i="2" s="1"/>
  <c r="AB265" i="2" s="1"/>
  <c r="AB264" i="2" s="1"/>
  <c r="AB263" i="2" s="1"/>
  <c r="M43" i="2"/>
  <c r="M40" i="2" s="1"/>
  <c r="S44" i="2"/>
  <c r="W44" i="2" s="1"/>
  <c r="AB44" i="2" s="1"/>
  <c r="AB43" i="2" s="1"/>
  <c r="AB40" i="2" s="1"/>
  <c r="AB37" i="2" s="1"/>
  <c r="M46" i="2"/>
  <c r="S47" i="2"/>
  <c r="W47" i="2" s="1"/>
  <c r="AB47" i="2" s="1"/>
  <c r="AB46" i="2" s="1"/>
  <c r="M101" i="2"/>
  <c r="M100" i="2" s="1"/>
  <c r="S102" i="2"/>
  <c r="W102" i="2" s="1"/>
  <c r="AB102" i="2" s="1"/>
  <c r="AB101" i="2" s="1"/>
  <c r="AB100" i="2" s="1"/>
  <c r="M163" i="2"/>
  <c r="S164" i="2"/>
  <c r="W164" i="2" s="1"/>
  <c r="AB164" i="2" s="1"/>
  <c r="AB163" i="2" s="1"/>
  <c r="S292" i="2"/>
  <c r="S291" i="2" s="1"/>
  <c r="L392" i="2"/>
  <c r="L391" i="2" s="1"/>
  <c r="L390" i="2" s="1"/>
  <c r="M50" i="2"/>
  <c r="S51" i="2"/>
  <c r="W51" i="2" s="1"/>
  <c r="AB51" i="2" s="1"/>
  <c r="AB50" i="2" s="1"/>
  <c r="M219" i="2"/>
  <c r="M218" i="2" s="1"/>
  <c r="S220" i="2"/>
  <c r="W220" i="2" s="1"/>
  <c r="AB220" i="2" s="1"/>
  <c r="AB219" i="2" s="1"/>
  <c r="AB218" i="2" s="1"/>
  <c r="M74" i="2"/>
  <c r="S75" i="2"/>
  <c r="W75" i="2" s="1"/>
  <c r="AB75" i="2" s="1"/>
  <c r="AB74" i="2" s="1"/>
  <c r="M201" i="2"/>
  <c r="S202" i="2"/>
  <c r="W202" i="2" s="1"/>
  <c r="AB202" i="2" s="1"/>
  <c r="AB201" i="2" s="1"/>
  <c r="M300" i="2"/>
  <c r="M299" i="2" s="1"/>
  <c r="M298" i="2" s="1"/>
  <c r="S301" i="2"/>
  <c r="W301" i="2" s="1"/>
  <c r="AB301" i="2" s="1"/>
  <c r="AB300" i="2" s="1"/>
  <c r="AB299" i="2" s="1"/>
  <c r="AB298" i="2" s="1"/>
  <c r="M230" i="2"/>
  <c r="M229" i="2" s="1"/>
  <c r="S231" i="2"/>
  <c r="W231" i="2" s="1"/>
  <c r="AB231" i="2" s="1"/>
  <c r="AB230" i="2" s="1"/>
  <c r="AB229" i="2" s="1"/>
  <c r="M81" i="2"/>
  <c r="S82" i="2"/>
  <c r="W82" i="2" s="1"/>
  <c r="AB82" i="2" s="1"/>
  <c r="AB81" i="2" s="1"/>
  <c r="M205" i="2"/>
  <c r="S206" i="2"/>
  <c r="W206" i="2" s="1"/>
  <c r="AB206" i="2" s="1"/>
  <c r="AB205" i="2" s="1"/>
  <c r="M85" i="2"/>
  <c r="S86" i="2"/>
  <c r="W86" i="2" s="1"/>
  <c r="AB86" i="2" s="1"/>
  <c r="AB85" i="2" s="1"/>
  <c r="M66" i="2"/>
  <c r="S67" i="2"/>
  <c r="W67" i="2" s="1"/>
  <c r="AB67" i="2" s="1"/>
  <c r="AB66" i="2" s="1"/>
  <c r="S132" i="2"/>
  <c r="S131" i="2" s="1"/>
  <c r="S130" i="2" s="1"/>
  <c r="S129" i="2" s="1"/>
  <c r="S128" i="2" s="1"/>
  <c r="M194" i="2"/>
  <c r="S195" i="2"/>
  <c r="W195" i="2" s="1"/>
  <c r="AB195" i="2" s="1"/>
  <c r="AB194" i="2" s="1"/>
  <c r="M214" i="2"/>
  <c r="S215" i="2"/>
  <c r="W215" i="2" s="1"/>
  <c r="M253" i="2"/>
  <c r="S254" i="2"/>
  <c r="W254" i="2" s="1"/>
  <c r="AB254" i="2" s="1"/>
  <c r="AB253" i="2" s="1"/>
  <c r="M275" i="2"/>
  <c r="S276" i="2"/>
  <c r="W276" i="2" s="1"/>
  <c r="AB276" i="2" s="1"/>
  <c r="AB275" i="2" s="1"/>
  <c r="M316" i="2"/>
  <c r="S317" i="2"/>
  <c r="W317" i="2" s="1"/>
  <c r="AB317" i="2" s="1"/>
  <c r="AB316" i="2" s="1"/>
  <c r="M48" i="2"/>
  <c r="S49" i="2"/>
  <c r="W49" i="2" s="1"/>
  <c r="AB49" i="2" s="1"/>
  <c r="AB48" i="2" s="1"/>
  <c r="M68" i="2"/>
  <c r="S69" i="2"/>
  <c r="W69" i="2" s="1"/>
  <c r="AB69" i="2" s="1"/>
  <c r="AB68" i="2" s="1"/>
  <c r="M106" i="2"/>
  <c r="M105" i="2" s="1"/>
  <c r="S107" i="2"/>
  <c r="W107" i="2" s="1"/>
  <c r="AB107" i="2" s="1"/>
  <c r="AB106" i="2" s="1"/>
  <c r="AB105" i="2" s="1"/>
  <c r="M166" i="2"/>
  <c r="M165" i="2" s="1"/>
  <c r="S167" i="2"/>
  <c r="W167" i="2" s="1"/>
  <c r="M197" i="2"/>
  <c r="S198" i="2"/>
  <c r="W198" i="2" s="1"/>
  <c r="AB198" i="2" s="1"/>
  <c r="AB197" i="2" s="1"/>
  <c r="M216" i="2"/>
  <c r="S217" i="2"/>
  <c r="W217" i="2" s="1"/>
  <c r="AB217" i="2" s="1"/>
  <c r="AB216" i="2" s="1"/>
  <c r="M255" i="2"/>
  <c r="S256" i="2"/>
  <c r="W256" i="2" s="1"/>
  <c r="AB256" i="2" s="1"/>
  <c r="AB255" i="2" s="1"/>
  <c r="M277" i="2"/>
  <c r="S278" i="2"/>
  <c r="W278" i="2" s="1"/>
  <c r="AB278" i="2" s="1"/>
  <c r="AB277" i="2" s="1"/>
  <c r="K392" i="2"/>
  <c r="K391" i="2" s="1"/>
  <c r="K390" i="2" s="1"/>
  <c r="S319" i="2"/>
  <c r="W319" i="2" s="1"/>
  <c r="AB319" i="2" s="1"/>
  <c r="AB318" i="2" s="1"/>
  <c r="M318" i="2"/>
  <c r="S322" i="2"/>
  <c r="M467" i="2"/>
  <c r="J268" i="2"/>
  <c r="J267" i="2" s="1"/>
  <c r="J266" i="2" s="1"/>
  <c r="J341" i="2"/>
  <c r="J340" i="2" s="1"/>
  <c r="J339" i="2" s="1"/>
  <c r="J141" i="2"/>
  <c r="J140" i="2" s="1"/>
  <c r="J127" i="2" s="1"/>
  <c r="J126" i="2" s="1"/>
  <c r="M335" i="2"/>
  <c r="M334" i="2" s="1"/>
  <c r="M333" i="2" s="1"/>
  <c r="M332" i="2" s="1"/>
  <c r="J274" i="2"/>
  <c r="J502" i="2"/>
  <c r="J498" i="2" s="1"/>
  <c r="J497" i="2" s="1"/>
  <c r="M16" i="2"/>
  <c r="J13" i="2"/>
  <c r="J12" i="2" s="1"/>
  <c r="J11" i="2" s="1"/>
  <c r="J10" i="2" s="1"/>
  <c r="J9" i="2" s="1"/>
  <c r="J45" i="2"/>
  <c r="J37" i="2" s="1"/>
  <c r="M292" i="2"/>
  <c r="M291" i="2" s="1"/>
  <c r="J27" i="2"/>
  <c r="J24" i="2" s="1"/>
  <c r="J23" i="2" s="1"/>
  <c r="J22" i="2" s="1"/>
  <c r="J21" i="2" s="1"/>
  <c r="J302" i="2"/>
  <c r="J170" i="2"/>
  <c r="J162" i="2" s="1"/>
  <c r="J161" i="2" s="1"/>
  <c r="L502" i="2"/>
  <c r="L498" i="2" s="1"/>
  <c r="L497" i="2" s="1"/>
  <c r="J361" i="2"/>
  <c r="J360" i="2" s="1"/>
  <c r="J252" i="2"/>
  <c r="J434" i="2"/>
  <c r="J433" i="2" s="1"/>
  <c r="J432" i="2" s="1"/>
  <c r="J427" i="2" s="1"/>
  <c r="J196" i="2"/>
  <c r="M112" i="2"/>
  <c r="M111" i="2" s="1"/>
  <c r="M370" i="2"/>
  <c r="J375" i="2"/>
  <c r="L13" i="2"/>
  <c r="L12" i="2" s="1"/>
  <c r="L11" i="2" s="1"/>
  <c r="L10" i="2" s="1"/>
  <c r="L9" i="2" s="1"/>
  <c r="M322" i="2"/>
  <c r="J369" i="2"/>
  <c r="J65" i="2"/>
  <c r="J60" i="2" s="1"/>
  <c r="J209" i="2"/>
  <c r="J193" i="2" s="1"/>
  <c r="J192" i="2" s="1"/>
  <c r="J191" i="2" s="1"/>
  <c r="M287" i="2"/>
  <c r="M286" i="2" s="1"/>
  <c r="M398" i="2"/>
  <c r="M397" i="2" s="1"/>
  <c r="J73" i="2"/>
  <c r="J184" i="2"/>
  <c r="M132" i="2"/>
  <c r="M131" i="2" s="1"/>
  <c r="M130" i="2" s="1"/>
  <c r="M129" i="2" s="1"/>
  <c r="M128" i="2" s="1"/>
  <c r="M282" i="2"/>
  <c r="M281" i="2" s="1"/>
  <c r="K13" i="2"/>
  <c r="K12" i="2" s="1"/>
  <c r="K11" i="2" s="1"/>
  <c r="K10" i="2" s="1"/>
  <c r="K9" i="2" s="1"/>
  <c r="J245" i="2"/>
  <c r="K502" i="2"/>
  <c r="K498" i="2" s="1"/>
  <c r="K497" i="2" s="1"/>
  <c r="J480" i="2"/>
  <c r="J462" i="2" s="1"/>
  <c r="J457" i="2" s="1"/>
  <c r="L480" i="2"/>
  <c r="L462" i="2" s="1"/>
  <c r="L457" i="2" s="1"/>
  <c r="K480" i="2"/>
  <c r="K462" i="2" s="1"/>
  <c r="K457" i="2" s="1"/>
  <c r="J447" i="2"/>
  <c r="K447" i="2"/>
  <c r="L447" i="2"/>
  <c r="L434" i="2"/>
  <c r="L433" i="2" s="1"/>
  <c r="L432" i="2" s="1"/>
  <c r="L427" i="2" s="1"/>
  <c r="K434" i="2"/>
  <c r="K433" i="2" s="1"/>
  <c r="K432" i="2" s="1"/>
  <c r="K427" i="2" s="1"/>
  <c r="J419" i="2"/>
  <c r="J402" i="2" s="1"/>
  <c r="K419" i="2"/>
  <c r="K402" i="2" s="1"/>
  <c r="L419" i="2"/>
  <c r="L402" i="2" s="1"/>
  <c r="L375" i="2"/>
  <c r="K375" i="2"/>
  <c r="L369" i="2"/>
  <c r="K369" i="2"/>
  <c r="L361" i="2"/>
  <c r="L360" i="2" s="1"/>
  <c r="K361" i="2"/>
  <c r="K360" i="2" s="1"/>
  <c r="L341" i="2"/>
  <c r="L340" i="2" s="1"/>
  <c r="L339" i="2" s="1"/>
  <c r="K341" i="2"/>
  <c r="K340" i="2" s="1"/>
  <c r="K339" i="2" s="1"/>
  <c r="J315" i="2"/>
  <c r="J314" i="2" s="1"/>
  <c r="J313" i="2" s="1"/>
  <c r="J312" i="2" s="1"/>
  <c r="J311" i="2" s="1"/>
  <c r="L315" i="2"/>
  <c r="L314" i="2" s="1"/>
  <c r="L313" i="2" s="1"/>
  <c r="L312" i="2" s="1"/>
  <c r="L311" i="2" s="1"/>
  <c r="K315" i="2"/>
  <c r="K314" i="2" s="1"/>
  <c r="K313" i="2" s="1"/>
  <c r="K312" i="2" s="1"/>
  <c r="K311" i="2" s="1"/>
  <c r="L297" i="2"/>
  <c r="L296" i="2" s="1"/>
  <c r="K302" i="2"/>
  <c r="L302" i="2"/>
  <c r="J297" i="2"/>
  <c r="J296" i="2" s="1"/>
  <c r="K297" i="2"/>
  <c r="K296" i="2" s="1"/>
  <c r="K280" i="2"/>
  <c r="K279" i="2" s="1"/>
  <c r="L280" i="2"/>
  <c r="L279" i="2" s="1"/>
  <c r="J280" i="2"/>
  <c r="J279" i="2" s="1"/>
  <c r="L274" i="2"/>
  <c r="K274" i="2"/>
  <c r="L268" i="2"/>
  <c r="L267" i="2" s="1"/>
  <c r="L266" i="2" s="1"/>
  <c r="K268" i="2"/>
  <c r="K267" i="2" s="1"/>
  <c r="K266" i="2" s="1"/>
  <c r="L252" i="2"/>
  <c r="K252" i="2"/>
  <c r="L245" i="2"/>
  <c r="K245" i="2"/>
  <c r="L209" i="2"/>
  <c r="K209" i="2"/>
  <c r="L196" i="2"/>
  <c r="K196" i="2"/>
  <c r="L184" i="2"/>
  <c r="K184" i="2"/>
  <c r="L170" i="2"/>
  <c r="L162" i="2" s="1"/>
  <c r="L161" i="2" s="1"/>
  <c r="K170" i="2"/>
  <c r="K162" i="2" s="1"/>
  <c r="K161" i="2" s="1"/>
  <c r="L141" i="2"/>
  <c r="L140" i="2" s="1"/>
  <c r="L127" i="2" s="1"/>
  <c r="L126" i="2" s="1"/>
  <c r="K141" i="2"/>
  <c r="K140" i="2" s="1"/>
  <c r="K127" i="2" s="1"/>
  <c r="K126" i="2" s="1"/>
  <c r="J110" i="2"/>
  <c r="J109" i="2" s="1"/>
  <c r="J108" i="2" s="1"/>
  <c r="L110" i="2"/>
  <c r="L109" i="2" s="1"/>
  <c r="L108" i="2" s="1"/>
  <c r="K110" i="2"/>
  <c r="K109" i="2" s="1"/>
  <c r="K108" i="2" s="1"/>
  <c r="L80" i="2"/>
  <c r="K80" i="2"/>
  <c r="J80" i="2"/>
  <c r="L73" i="2"/>
  <c r="K73" i="2"/>
  <c r="L65" i="2"/>
  <c r="L60" i="2" s="1"/>
  <c r="K65" i="2"/>
  <c r="K60" i="2" s="1"/>
  <c r="L45" i="2"/>
  <c r="L37" i="2" s="1"/>
  <c r="K45" i="2"/>
  <c r="K37" i="2" s="1"/>
  <c r="L27" i="2"/>
  <c r="L24" i="2" s="1"/>
  <c r="L23" i="2" s="1"/>
  <c r="L22" i="2" s="1"/>
  <c r="L21" i="2" s="1"/>
  <c r="K27" i="2"/>
  <c r="K24" i="2" s="1"/>
  <c r="K23" i="2" s="1"/>
  <c r="K22" i="2" s="1"/>
  <c r="K21" i="2" s="1"/>
  <c r="I144" i="2"/>
  <c r="AB196" i="2" l="1"/>
  <c r="AB193" i="2" s="1"/>
  <c r="AB192" i="2" s="1"/>
  <c r="AB191" i="2" s="1"/>
  <c r="AB159" i="2" s="1"/>
  <c r="AB158" i="2" s="1"/>
  <c r="W165" i="2"/>
  <c r="AB65" i="2"/>
  <c r="AB60" i="2" s="1"/>
  <c r="AB27" i="2"/>
  <c r="AB245" i="2"/>
  <c r="AB274" i="2"/>
  <c r="AB150" i="2"/>
  <c r="AB149" i="2" s="1"/>
  <c r="AB148" i="2" s="1"/>
  <c r="AB147" i="2" s="1"/>
  <c r="AB146" i="2" s="1"/>
  <c r="AB434" i="2"/>
  <c r="AB433" i="2" s="1"/>
  <c r="AB432" i="2" s="1"/>
  <c r="AB13" i="2"/>
  <c r="AB12" i="2" s="1"/>
  <c r="AB11" i="2" s="1"/>
  <c r="AB10" i="2" s="1"/>
  <c r="AB9" i="2" s="1"/>
  <c r="AB302" i="2"/>
  <c r="AB45" i="2"/>
  <c r="AB73" i="2"/>
  <c r="W393" i="2"/>
  <c r="AB394" i="2"/>
  <c r="AB393" i="2" s="1"/>
  <c r="W370" i="2"/>
  <c r="AB371" i="2"/>
  <c r="AB370" i="2" s="1"/>
  <c r="AB252" i="2"/>
  <c r="W373" i="2"/>
  <c r="AB374" i="2"/>
  <c r="AB373" i="2" s="1"/>
  <c r="W455" i="2"/>
  <c r="W454" i="2" s="1"/>
  <c r="W453" i="2" s="1"/>
  <c r="AB456" i="2"/>
  <c r="AB455" i="2" s="1"/>
  <c r="AB454" i="2" s="1"/>
  <c r="AB453" i="2" s="1"/>
  <c r="W32" i="2"/>
  <c r="AB33" i="2"/>
  <c r="AB32" i="2" s="1"/>
  <c r="W503" i="2"/>
  <c r="AB504" i="2"/>
  <c r="AB503" i="2" s="1"/>
  <c r="W378" i="2"/>
  <c r="AB379" i="2"/>
  <c r="AB378" i="2" s="1"/>
  <c r="W517" i="2"/>
  <c r="W516" i="2" s="1"/>
  <c r="W515" i="2" s="1"/>
  <c r="W514" i="2" s="1"/>
  <c r="AB518" i="2"/>
  <c r="AB517" i="2" s="1"/>
  <c r="AB516" i="2" s="1"/>
  <c r="AB515" i="2" s="1"/>
  <c r="AB514" i="2" s="1"/>
  <c r="W358" i="2"/>
  <c r="W357" i="2" s="1"/>
  <c r="AB359" i="2"/>
  <c r="AB358" i="2" s="1"/>
  <c r="AB357" i="2" s="1"/>
  <c r="W417" i="2"/>
  <c r="W416" i="2" s="1"/>
  <c r="W415" i="2" s="1"/>
  <c r="W412" i="2" s="1"/>
  <c r="AB418" i="2"/>
  <c r="AB417" i="2" s="1"/>
  <c r="AB416" i="2" s="1"/>
  <c r="AB415" i="2" s="1"/>
  <c r="W364" i="2"/>
  <c r="AB365" i="2"/>
  <c r="AB364" i="2" s="1"/>
  <c r="W485" i="2"/>
  <c r="W484" i="2" s="1"/>
  <c r="AB486" i="2"/>
  <c r="AB485" i="2" s="1"/>
  <c r="AB484" i="2" s="1"/>
  <c r="W528" i="2"/>
  <c r="W527" i="2" s="1"/>
  <c r="W526" i="2" s="1"/>
  <c r="W525" i="2" s="1"/>
  <c r="AB529" i="2"/>
  <c r="AB528" i="2" s="1"/>
  <c r="AB527" i="2" s="1"/>
  <c r="AB526" i="2" s="1"/>
  <c r="AB525" i="2" s="1"/>
  <c r="W512" i="2"/>
  <c r="AB513" i="2"/>
  <c r="AB512" i="2" s="1"/>
  <c r="AB297" i="2"/>
  <c r="AB296" i="2" s="1"/>
  <c r="W441" i="2"/>
  <c r="W440" i="2" s="1"/>
  <c r="W439" i="2" s="1"/>
  <c r="AB442" i="2"/>
  <c r="AB441" i="2" s="1"/>
  <c r="AB440" i="2" s="1"/>
  <c r="AB439" i="2" s="1"/>
  <c r="W405" i="2"/>
  <c r="W404" i="2" s="1"/>
  <c r="W403" i="2" s="1"/>
  <c r="AB406" i="2"/>
  <c r="AB405" i="2" s="1"/>
  <c r="AB404" i="2" s="1"/>
  <c r="AB403" i="2" s="1"/>
  <c r="W398" i="2"/>
  <c r="W397" i="2" s="1"/>
  <c r="AB399" i="2"/>
  <c r="AB398" i="2" s="1"/>
  <c r="AB397" i="2" s="1"/>
  <c r="W362" i="2"/>
  <c r="AB363" i="2"/>
  <c r="AB362" i="2" s="1"/>
  <c r="AB141" i="2"/>
  <c r="AB140" i="2" s="1"/>
  <c r="AB268" i="2"/>
  <c r="AB267" i="2" s="1"/>
  <c r="AB266" i="2" s="1"/>
  <c r="W495" i="2"/>
  <c r="W494" i="2" s="1"/>
  <c r="W493" i="2" s="1"/>
  <c r="AB496" i="2"/>
  <c r="AB495" i="2" s="1"/>
  <c r="AB494" i="2" s="1"/>
  <c r="AB493" i="2" s="1"/>
  <c r="W425" i="2"/>
  <c r="W424" i="2" s="1"/>
  <c r="W423" i="2" s="1"/>
  <c r="AB426" i="2"/>
  <c r="AB425" i="2" s="1"/>
  <c r="AB424" i="2" s="1"/>
  <c r="AB423" i="2" s="1"/>
  <c r="W491" i="2"/>
  <c r="W490" i="2" s="1"/>
  <c r="W489" i="2" s="1"/>
  <c r="W488" i="2" s="1"/>
  <c r="W487" i="2" s="1"/>
  <c r="AB492" i="2"/>
  <c r="AB491" i="2" s="1"/>
  <c r="AB490" i="2" s="1"/>
  <c r="AB489" i="2" s="1"/>
  <c r="AB488" i="2" s="1"/>
  <c r="AB487" i="2" s="1"/>
  <c r="W460" i="2"/>
  <c r="W459" i="2" s="1"/>
  <c r="W458" i="2" s="1"/>
  <c r="AB461" i="2"/>
  <c r="AB460" i="2" s="1"/>
  <c r="AB459" i="2" s="1"/>
  <c r="AB458" i="2" s="1"/>
  <c r="W451" i="2"/>
  <c r="W450" i="2" s="1"/>
  <c r="W449" i="2" s="1"/>
  <c r="W448" i="2" s="1"/>
  <c r="AB452" i="2"/>
  <c r="AB451" i="2" s="1"/>
  <c r="AB450" i="2" s="1"/>
  <c r="AB449" i="2" s="1"/>
  <c r="AB448" i="2" s="1"/>
  <c r="AB341" i="2"/>
  <c r="AB340" i="2" s="1"/>
  <c r="AB339" i="2" s="1"/>
  <c r="W410" i="2"/>
  <c r="W409" i="2" s="1"/>
  <c r="W408" i="2" s="1"/>
  <c r="W407" i="2" s="1"/>
  <c r="AB411" i="2"/>
  <c r="AB410" i="2" s="1"/>
  <c r="AB409" i="2" s="1"/>
  <c r="AB408" i="2" s="1"/>
  <c r="AB407" i="2" s="1"/>
  <c r="W482" i="2"/>
  <c r="W481" i="2" s="1"/>
  <c r="AB483" i="2"/>
  <c r="AB482" i="2" s="1"/>
  <c r="AB481" i="2" s="1"/>
  <c r="W322" i="2"/>
  <c r="AB323" i="2"/>
  <c r="AB322" i="2" s="1"/>
  <c r="AB315" i="2" s="1"/>
  <c r="AB314" i="2" s="1"/>
  <c r="AB313" i="2" s="1"/>
  <c r="AB312" i="2" s="1"/>
  <c r="AB311" i="2" s="1"/>
  <c r="W421" i="2"/>
  <c r="W420" i="2" s="1"/>
  <c r="AB422" i="2"/>
  <c r="AB421" i="2" s="1"/>
  <c r="AB420" i="2" s="1"/>
  <c r="W430" i="2"/>
  <c r="W429" i="2" s="1"/>
  <c r="W428" i="2" s="1"/>
  <c r="AB431" i="2"/>
  <c r="AB430" i="2" s="1"/>
  <c r="AB429" i="2" s="1"/>
  <c r="AB428" i="2" s="1"/>
  <c r="W388" i="2"/>
  <c r="W387" i="2" s="1"/>
  <c r="W386" i="2" s="1"/>
  <c r="W385" i="2" s="1"/>
  <c r="AB389" i="2"/>
  <c r="AB388" i="2" s="1"/>
  <c r="AB387" i="2" s="1"/>
  <c r="AB386" i="2" s="1"/>
  <c r="AB385" i="2" s="1"/>
  <c r="AB80" i="2"/>
  <c r="W505" i="2"/>
  <c r="AB506" i="2"/>
  <c r="AB505" i="2" s="1"/>
  <c r="W282" i="2"/>
  <c r="W281" i="2" s="1"/>
  <c r="W280" i="2" s="1"/>
  <c r="W279" i="2" s="1"/>
  <c r="AB283" i="2"/>
  <c r="AB282" i="2" s="1"/>
  <c r="AB281" i="2" s="1"/>
  <c r="AB280" i="2" s="1"/>
  <c r="AB279" i="2" s="1"/>
  <c r="S382" i="2"/>
  <c r="W383" i="2"/>
  <c r="S201" i="2"/>
  <c r="W201" i="2"/>
  <c r="S309" i="2"/>
  <c r="W309" i="2"/>
  <c r="S503" i="2"/>
  <c r="S437" i="2"/>
  <c r="W437" i="2"/>
  <c r="S66" i="2"/>
  <c r="W66" i="2"/>
  <c r="S230" i="2"/>
  <c r="S229" i="2" s="1"/>
  <c r="W230" i="2"/>
  <c r="W229" i="2" s="1"/>
  <c r="S219" i="2"/>
  <c r="S218" i="2" s="1"/>
  <c r="W219" i="2"/>
  <c r="W218" i="2" s="1"/>
  <c r="S101" i="2"/>
  <c r="S100" i="2" s="1"/>
  <c r="W101" i="2"/>
  <c r="W100" i="2" s="1"/>
  <c r="S261" i="2"/>
  <c r="W261" i="2"/>
  <c r="S28" i="2"/>
  <c r="W28" i="2"/>
  <c r="S476" i="2"/>
  <c r="S473" i="2" s="1"/>
  <c r="S472" i="2" s="1"/>
  <c r="S471" i="2" s="1"/>
  <c r="S441" i="2"/>
  <c r="S440" i="2" s="1"/>
  <c r="S439" i="2" s="1"/>
  <c r="S393" i="2"/>
  <c r="S392" i="2" s="1"/>
  <c r="S391" i="2" s="1"/>
  <c r="S390" i="2" s="1"/>
  <c r="S528" i="2"/>
  <c r="S527" i="2" s="1"/>
  <c r="S526" i="2" s="1"/>
  <c r="S525" i="2" s="1"/>
  <c r="S421" i="2"/>
  <c r="S420" i="2" s="1"/>
  <c r="S352" i="2"/>
  <c r="S351" i="2" s="1"/>
  <c r="S350" i="2" s="1"/>
  <c r="W352" i="2"/>
  <c r="W351" i="2" s="1"/>
  <c r="W350" i="2" s="1"/>
  <c r="S500" i="2"/>
  <c r="S499" i="2" s="1"/>
  <c r="W500" i="2"/>
  <c r="W499" i="2" s="1"/>
  <c r="S216" i="2"/>
  <c r="W216" i="2"/>
  <c r="S68" i="2"/>
  <c r="W68" i="2"/>
  <c r="S253" i="2"/>
  <c r="W253" i="2"/>
  <c r="S246" i="2"/>
  <c r="W246" i="2"/>
  <c r="S63" i="2"/>
  <c r="W63" i="2"/>
  <c r="S58" i="2"/>
  <c r="W58" i="2"/>
  <c r="S259" i="2"/>
  <c r="W259" i="2"/>
  <c r="S70" i="2"/>
  <c r="U70" i="2"/>
  <c r="U60" i="2" s="1"/>
  <c r="W70" i="2"/>
  <c r="S210" i="2"/>
  <c r="W210" i="2"/>
  <c r="S61" i="2"/>
  <c r="W61" i="2"/>
  <c r="S303" i="2"/>
  <c r="W303" i="2"/>
  <c r="S257" i="2"/>
  <c r="W257" i="2"/>
  <c r="S85" i="2"/>
  <c r="U85" i="2"/>
  <c r="U72" i="2" s="1"/>
  <c r="W85" i="2"/>
  <c r="S300" i="2"/>
  <c r="S299" i="2" s="1"/>
  <c r="S298" i="2" s="1"/>
  <c r="W300" i="2"/>
  <c r="W299" i="2" s="1"/>
  <c r="W298" i="2" s="1"/>
  <c r="S50" i="2"/>
  <c r="W50" i="2"/>
  <c r="S46" i="2"/>
  <c r="W46" i="2"/>
  <c r="S142" i="2"/>
  <c r="W142" i="2"/>
  <c r="S248" i="2"/>
  <c r="W248" i="2"/>
  <c r="S430" i="2"/>
  <c r="S429" i="2" s="1"/>
  <c r="S428" i="2" s="1"/>
  <c r="S512" i="2"/>
  <c r="S507" i="2" s="1"/>
  <c r="S362" i="2"/>
  <c r="S344" i="2"/>
  <c r="W344" i="2"/>
  <c r="S388" i="2"/>
  <c r="S387" i="2" s="1"/>
  <c r="S386" i="2" s="1"/>
  <c r="S385" i="2" s="1"/>
  <c r="S373" i="2"/>
  <c r="S369" i="2" s="1"/>
  <c r="S455" i="2"/>
  <c r="S454" i="2" s="1"/>
  <c r="S453" i="2" s="1"/>
  <c r="S330" i="2"/>
  <c r="S329" i="2" s="1"/>
  <c r="S328" i="2" s="1"/>
  <c r="S327" i="2" s="1"/>
  <c r="W330" i="2"/>
  <c r="W329" i="2" s="1"/>
  <c r="W328" i="2" s="1"/>
  <c r="W327" i="2" s="1"/>
  <c r="S348" i="2"/>
  <c r="S347" i="2" s="1"/>
  <c r="W348" i="2"/>
  <c r="W347" i="2" s="1"/>
  <c r="S16" i="2"/>
  <c r="W16" i="2"/>
  <c r="S318" i="2"/>
  <c r="W318" i="2"/>
  <c r="S197" i="2"/>
  <c r="W197" i="2"/>
  <c r="S48" i="2"/>
  <c r="W48" i="2"/>
  <c r="S214" i="2"/>
  <c r="W214" i="2"/>
  <c r="S212" i="2"/>
  <c r="W212" i="2"/>
  <c r="S305" i="2"/>
  <c r="W305" i="2"/>
  <c r="S32" i="2"/>
  <c r="S173" i="2"/>
  <c r="W173" i="2"/>
  <c r="S307" i="2"/>
  <c r="W307" i="2"/>
  <c r="S179" i="2"/>
  <c r="W179" i="2"/>
  <c r="S38" i="2"/>
  <c r="W38" i="2"/>
  <c r="S203" i="2"/>
  <c r="W203" i="2"/>
  <c r="S171" i="2"/>
  <c r="W171" i="2"/>
  <c r="S43" i="2"/>
  <c r="S40" i="2" s="1"/>
  <c r="W43" i="2"/>
  <c r="W40" i="2" s="1"/>
  <c r="S517" i="2"/>
  <c r="S516" i="2" s="1"/>
  <c r="S515" i="2" s="1"/>
  <c r="S417" i="2"/>
  <c r="S416" i="2" s="1"/>
  <c r="S415" i="2" s="1"/>
  <c r="S412" i="2" s="1"/>
  <c r="S166" i="2"/>
  <c r="S165" i="2" s="1"/>
  <c r="S194" i="2"/>
  <c r="W194" i="2"/>
  <c r="S238" i="2"/>
  <c r="S235" i="2" s="1"/>
  <c r="W238" i="2"/>
  <c r="W235" i="2" s="1"/>
  <c r="S52" i="2"/>
  <c r="W52" i="2"/>
  <c r="S151" i="2"/>
  <c r="W151" i="2"/>
  <c r="S78" i="2"/>
  <c r="W78" i="2"/>
  <c r="S81" i="2"/>
  <c r="W81" i="2"/>
  <c r="S74" i="2"/>
  <c r="W74" i="2"/>
  <c r="S163" i="2"/>
  <c r="W163" i="2"/>
  <c r="S264" i="2"/>
  <c r="S263" i="2" s="1"/>
  <c r="W264" i="2"/>
  <c r="W263" i="2" s="1"/>
  <c r="S138" i="2"/>
  <c r="S137" i="2" s="1"/>
  <c r="S136" i="2" s="1"/>
  <c r="W138" i="2"/>
  <c r="W137" i="2" s="1"/>
  <c r="W136" i="2" s="1"/>
  <c r="S505" i="2"/>
  <c r="S495" i="2"/>
  <c r="S494" i="2" s="1"/>
  <c r="S493" i="2" s="1"/>
  <c r="S425" i="2"/>
  <c r="S424" i="2" s="1"/>
  <c r="S423" i="2" s="1"/>
  <c r="S491" i="2"/>
  <c r="S490" i="2" s="1"/>
  <c r="S489" i="2" s="1"/>
  <c r="S488" i="2" s="1"/>
  <c r="S487" i="2" s="1"/>
  <c r="S460" i="2"/>
  <c r="S459" i="2" s="1"/>
  <c r="S458" i="2" s="1"/>
  <c r="S451" i="2"/>
  <c r="S450" i="2" s="1"/>
  <c r="S449" i="2" s="1"/>
  <c r="S448" i="2" s="1"/>
  <c r="S342" i="2"/>
  <c r="W342" i="2"/>
  <c r="S410" i="2"/>
  <c r="S409" i="2" s="1"/>
  <c r="S408" i="2" s="1"/>
  <c r="S407" i="2" s="1"/>
  <c r="S482" i="2"/>
  <c r="S481" i="2" s="1"/>
  <c r="S205" i="2"/>
  <c r="W205" i="2"/>
  <c r="S30" i="2"/>
  <c r="W30" i="2"/>
  <c r="S378" i="2"/>
  <c r="S358" i="2"/>
  <c r="S357" i="2" s="1"/>
  <c r="S364" i="2"/>
  <c r="S485" i="2"/>
  <c r="S484" i="2" s="1"/>
  <c r="S277" i="2"/>
  <c r="W277" i="2"/>
  <c r="S316" i="2"/>
  <c r="W316" i="2"/>
  <c r="S185" i="2"/>
  <c r="S184" i="2" s="1"/>
  <c r="W185" i="2"/>
  <c r="W184" i="2" s="1"/>
  <c r="S175" i="2"/>
  <c r="W175" i="2"/>
  <c r="S269" i="2"/>
  <c r="W269" i="2"/>
  <c r="S14" i="2"/>
  <c r="W14" i="2"/>
  <c r="S25" i="2"/>
  <c r="W25" i="2"/>
  <c r="S366" i="2"/>
  <c r="W366" i="2"/>
  <c r="S255" i="2"/>
  <c r="W255" i="2"/>
  <c r="S106" i="2"/>
  <c r="S105" i="2" s="1"/>
  <c r="W106" i="2"/>
  <c r="W105" i="2" s="1"/>
  <c r="S275" i="2"/>
  <c r="W275" i="2"/>
  <c r="S271" i="2"/>
  <c r="W271" i="2"/>
  <c r="S153" i="2"/>
  <c r="S150" i="2" s="1"/>
  <c r="S149" i="2" s="1"/>
  <c r="S148" i="2" s="1"/>
  <c r="S147" i="2" s="1"/>
  <c r="S146" i="2" s="1"/>
  <c r="W153" i="2"/>
  <c r="W150" i="2" s="1"/>
  <c r="W149" i="2" s="1"/>
  <c r="W148" i="2" s="1"/>
  <c r="W147" i="2" s="1"/>
  <c r="W146" i="2" s="1"/>
  <c r="S177" i="2"/>
  <c r="W177" i="2"/>
  <c r="S56" i="2"/>
  <c r="W56" i="2"/>
  <c r="S199" i="2"/>
  <c r="W199" i="2"/>
  <c r="S243" i="2"/>
  <c r="W243" i="2"/>
  <c r="S83" i="2"/>
  <c r="W83" i="2"/>
  <c r="S144" i="2"/>
  <c r="W144" i="2"/>
  <c r="S227" i="2"/>
  <c r="S226" i="2" s="1"/>
  <c r="W227" i="2"/>
  <c r="W226" i="2" s="1"/>
  <c r="S355" i="2"/>
  <c r="S354" i="2" s="1"/>
  <c r="W355" i="2"/>
  <c r="W354" i="2" s="1"/>
  <c r="S405" i="2"/>
  <c r="S404" i="2" s="1"/>
  <c r="S403" i="2" s="1"/>
  <c r="S435" i="2"/>
  <c r="W435" i="2"/>
  <c r="M375" i="2"/>
  <c r="M434" i="2"/>
  <c r="M433" i="2" s="1"/>
  <c r="M432" i="2" s="1"/>
  <c r="M427" i="2" s="1"/>
  <c r="M419" i="2"/>
  <c r="M402" i="2" s="1"/>
  <c r="M341" i="2"/>
  <c r="M340" i="2" s="1"/>
  <c r="M339" i="2" s="1"/>
  <c r="M480" i="2"/>
  <c r="M447" i="2"/>
  <c r="M149" i="2"/>
  <c r="M148" i="2" s="1"/>
  <c r="M147" i="2" s="1"/>
  <c r="M146" i="2" s="1"/>
  <c r="M361" i="2"/>
  <c r="M360" i="2" s="1"/>
  <c r="M502" i="2"/>
  <c r="M498" i="2" s="1"/>
  <c r="M497" i="2" s="1"/>
  <c r="M65" i="2"/>
  <c r="M60" i="2" s="1"/>
  <c r="M45" i="2"/>
  <c r="M37" i="2" s="1"/>
  <c r="M80" i="2"/>
  <c r="M73" i="2"/>
  <c r="M252" i="2"/>
  <c r="M245" i="2"/>
  <c r="M209" i="2"/>
  <c r="M302" i="2"/>
  <c r="M464" i="2"/>
  <c r="M463" i="2" s="1"/>
  <c r="M13" i="2"/>
  <c r="M12" i="2" s="1"/>
  <c r="M11" i="2" s="1"/>
  <c r="M10" i="2" s="1"/>
  <c r="M9" i="2" s="1"/>
  <c r="M27" i="2"/>
  <c r="M24" i="2" s="1"/>
  <c r="M23" i="2" s="1"/>
  <c r="M22" i="2" s="1"/>
  <c r="M21" i="2" s="1"/>
  <c r="M369" i="2"/>
  <c r="M170" i="2"/>
  <c r="M162" i="2" s="1"/>
  <c r="M161" i="2" s="1"/>
  <c r="M160" i="2" s="1"/>
  <c r="M274" i="2"/>
  <c r="S280" i="2"/>
  <c r="S279" i="2" s="1"/>
  <c r="M268" i="2"/>
  <c r="M267" i="2" s="1"/>
  <c r="M266" i="2" s="1"/>
  <c r="M297" i="2"/>
  <c r="M296" i="2" s="1"/>
  <c r="M196" i="2"/>
  <c r="M141" i="2"/>
  <c r="M140" i="2" s="1"/>
  <c r="M127" i="2" s="1"/>
  <c r="M315" i="2"/>
  <c r="M314" i="2" s="1"/>
  <c r="M313" i="2" s="1"/>
  <c r="M312" i="2" s="1"/>
  <c r="M311" i="2" s="1"/>
  <c r="M392" i="2"/>
  <c r="M391" i="2" s="1"/>
  <c r="M390" i="2" s="1"/>
  <c r="J242" i="2"/>
  <c r="J241" i="2" s="1"/>
  <c r="J273" i="2"/>
  <c r="J346" i="2"/>
  <c r="J326" i="2" s="1"/>
  <c r="J325" i="2" s="1"/>
  <c r="J72" i="2"/>
  <c r="K160" i="2"/>
  <c r="L160" i="2"/>
  <c r="M280" i="2"/>
  <c r="M279" i="2" s="1"/>
  <c r="J160" i="2"/>
  <c r="L242" i="2"/>
  <c r="L240" i="2" s="1"/>
  <c r="L193" i="2"/>
  <c r="L192" i="2" s="1"/>
  <c r="L191" i="2" s="1"/>
  <c r="K346" i="2"/>
  <c r="K326" i="2" s="1"/>
  <c r="K325" i="2" s="1"/>
  <c r="L346" i="2"/>
  <c r="L326" i="2" s="1"/>
  <c r="L325" i="2" s="1"/>
  <c r="K273" i="2"/>
  <c r="L273" i="2"/>
  <c r="K242" i="2"/>
  <c r="K241" i="2" s="1"/>
  <c r="K193" i="2"/>
  <c r="K192" i="2" s="1"/>
  <c r="K191" i="2" s="1"/>
  <c r="K72" i="2"/>
  <c r="L72" i="2"/>
  <c r="I212" i="2"/>
  <c r="I173" i="2"/>
  <c r="I248" i="2"/>
  <c r="I83" i="2"/>
  <c r="I68" i="2"/>
  <c r="I48" i="2"/>
  <c r="I30" i="2"/>
  <c r="AB127" i="2" l="1"/>
  <c r="AB126" i="2" s="1"/>
  <c r="AB24" i="2"/>
  <c r="AB23" i="2" s="1"/>
  <c r="AB165" i="2"/>
  <c r="W392" i="2"/>
  <c r="W391" i="2" s="1"/>
  <c r="W390" i="2" s="1"/>
  <c r="AB242" i="2"/>
  <c r="AB241" i="2" s="1"/>
  <c r="AB273" i="2"/>
  <c r="AB392" i="2"/>
  <c r="AB391" i="2" s="1"/>
  <c r="AB390" i="2" s="1"/>
  <c r="AB507" i="2"/>
  <c r="AB508" i="2"/>
  <c r="W508" i="2"/>
  <c r="W507" i="2"/>
  <c r="W196" i="2"/>
  <c r="W245" i="2"/>
  <c r="W209" i="2"/>
  <c r="AB447" i="2"/>
  <c r="W480" i="2"/>
  <c r="W462" i="2" s="1"/>
  <c r="W457" i="2" s="1"/>
  <c r="AB361" i="2"/>
  <c r="AB360" i="2" s="1"/>
  <c r="AB419" i="2"/>
  <c r="AB402" i="2" s="1"/>
  <c r="AB502" i="2"/>
  <c r="W502" i="2"/>
  <c r="W369" i="2"/>
  <c r="W447" i="2"/>
  <c r="AB427" i="2"/>
  <c r="AB72" i="2"/>
  <c r="AB36" i="2" s="1"/>
  <c r="AB35" i="2" s="1"/>
  <c r="W419" i="2"/>
  <c r="W402" i="2" s="1"/>
  <c r="W382" i="2"/>
  <c r="W375" i="2" s="1"/>
  <c r="AB383" i="2"/>
  <c r="AB382" i="2" s="1"/>
  <c r="AB375" i="2" s="1"/>
  <c r="AB369" i="2"/>
  <c r="W361" i="2"/>
  <c r="W360" i="2" s="1"/>
  <c r="AB480" i="2"/>
  <c r="AB462" i="2" s="1"/>
  <c r="AB457" i="2" s="1"/>
  <c r="S141" i="2"/>
  <c r="S140" i="2" s="1"/>
  <c r="S127" i="2" s="1"/>
  <c r="S126" i="2" s="1"/>
  <c r="S274" i="2"/>
  <c r="S273" i="2" s="1"/>
  <c r="S268" i="2"/>
  <c r="S267" i="2" s="1"/>
  <c r="S266" i="2" s="1"/>
  <c r="S341" i="2"/>
  <c r="S340" i="2" s="1"/>
  <c r="S339" i="2" s="1"/>
  <c r="S361" i="2"/>
  <c r="S360" i="2" s="1"/>
  <c r="S502" i="2"/>
  <c r="S498" i="2" s="1"/>
  <c r="S497" i="2" s="1"/>
  <c r="S434" i="2"/>
  <c r="S433" i="2" s="1"/>
  <c r="S432" i="2" s="1"/>
  <c r="S427" i="2" s="1"/>
  <c r="S447" i="2"/>
  <c r="S209" i="2"/>
  <c r="S245" i="2"/>
  <c r="S196" i="2"/>
  <c r="S27" i="2"/>
  <c r="S24" i="2" s="1"/>
  <c r="S23" i="2" s="1"/>
  <c r="S22" i="2" s="1"/>
  <c r="S21" i="2" s="1"/>
  <c r="S170" i="2"/>
  <c r="S162" i="2" s="1"/>
  <c r="S161" i="2" s="1"/>
  <c r="S160" i="2" s="1"/>
  <c r="S302" i="2"/>
  <c r="S315" i="2"/>
  <c r="S314" i="2" s="1"/>
  <c r="S313" i="2" s="1"/>
  <c r="S312" i="2" s="1"/>
  <c r="S311" i="2" s="1"/>
  <c r="W268" i="2"/>
  <c r="W267" i="2" s="1"/>
  <c r="W266" i="2" s="1"/>
  <c r="S65" i="2"/>
  <c r="S60" i="2" s="1"/>
  <c r="S252" i="2"/>
  <c r="W434" i="2"/>
  <c r="W433" i="2" s="1"/>
  <c r="W432" i="2" s="1"/>
  <c r="W427" i="2" s="1"/>
  <c r="W73" i="2"/>
  <c r="S73" i="2"/>
  <c r="S297" i="2"/>
  <c r="S296" i="2" s="1"/>
  <c r="W13" i="2"/>
  <c r="W12" i="2" s="1"/>
  <c r="W11" i="2" s="1"/>
  <c r="W10" i="2" s="1"/>
  <c r="W9" i="2" s="1"/>
  <c r="S375" i="2"/>
  <c r="S80" i="2"/>
  <c r="S45" i="2"/>
  <c r="S37" i="2" s="1"/>
  <c r="W302" i="2"/>
  <c r="S13" i="2"/>
  <c r="S12" i="2" s="1"/>
  <c r="S11" i="2" s="1"/>
  <c r="S10" i="2" s="1"/>
  <c r="S9" i="2" s="1"/>
  <c r="S480" i="2"/>
  <c r="S462" i="2" s="1"/>
  <c r="S457" i="2" s="1"/>
  <c r="S419" i="2"/>
  <c r="S402" i="2" s="1"/>
  <c r="W274" i="2"/>
  <c r="W273" i="2" s="1"/>
  <c r="W341" i="2"/>
  <c r="W340" i="2" s="1"/>
  <c r="W339" i="2" s="1"/>
  <c r="W252" i="2"/>
  <c r="W170" i="2"/>
  <c r="W162" i="2" s="1"/>
  <c r="W161" i="2" s="1"/>
  <c r="W160" i="2" s="1"/>
  <c r="W297" i="2"/>
  <c r="W296" i="2" s="1"/>
  <c r="W315" i="2"/>
  <c r="W141" i="2"/>
  <c r="W140" i="2" s="1"/>
  <c r="W127" i="2" s="1"/>
  <c r="W126" i="2" s="1"/>
  <c r="W27" i="2"/>
  <c r="W24" i="2" s="1"/>
  <c r="W23" i="2" s="1"/>
  <c r="W80" i="2"/>
  <c r="W45" i="2"/>
  <c r="W37" i="2" s="1"/>
  <c r="U36" i="2"/>
  <c r="U35" i="2" s="1"/>
  <c r="U34" i="2" s="1"/>
  <c r="W65" i="2"/>
  <c r="W60" i="2" s="1"/>
  <c r="M346" i="2"/>
  <c r="M326" i="2" s="1"/>
  <c r="M72" i="2"/>
  <c r="M36" i="2" s="1"/>
  <c r="M35" i="2" s="1"/>
  <c r="M462" i="2"/>
  <c r="M457" i="2" s="1"/>
  <c r="M126" i="2"/>
  <c r="M242" i="2"/>
  <c r="M241" i="2" s="1"/>
  <c r="M193" i="2"/>
  <c r="M192" i="2" s="1"/>
  <c r="M191" i="2" s="1"/>
  <c r="M273" i="2"/>
  <c r="L159" i="2"/>
  <c r="L158" i="2" s="1"/>
  <c r="K36" i="2"/>
  <c r="K35" i="2" s="1"/>
  <c r="K34" i="2" s="1"/>
  <c r="K20" i="2" s="1"/>
  <c r="L36" i="2"/>
  <c r="L35" i="2" s="1"/>
  <c r="L34" i="2" s="1"/>
  <c r="L20" i="2" s="1"/>
  <c r="J36" i="2"/>
  <c r="J35" i="2" s="1"/>
  <c r="J34" i="2" s="1"/>
  <c r="J20" i="2" s="1"/>
  <c r="J240" i="2"/>
  <c r="J159" i="2" s="1"/>
  <c r="J158" i="2" s="1"/>
  <c r="L241" i="2"/>
  <c r="K240" i="2"/>
  <c r="K159" i="2" s="1"/>
  <c r="K158" i="2" s="1"/>
  <c r="I58" i="2"/>
  <c r="AB162" i="2" l="1"/>
  <c r="AB22" i="2"/>
  <c r="AB21" i="2"/>
  <c r="AB240" i="2"/>
  <c r="W193" i="2"/>
  <c r="W192" i="2" s="1"/>
  <c r="W191" i="2" s="1"/>
  <c r="W22" i="2"/>
  <c r="W21" i="2" s="1"/>
  <c r="AC201" i="2"/>
  <c r="W346" i="2"/>
  <c r="W326" i="2" s="1"/>
  <c r="W498" i="2"/>
  <c r="W497" i="2" s="1"/>
  <c r="AC221" i="2"/>
  <c r="AB498" i="2"/>
  <c r="AB497" i="2" s="1"/>
  <c r="AB346" i="2"/>
  <c r="W72" i="2"/>
  <c r="W36" i="2" s="1"/>
  <c r="W35" i="2" s="1"/>
  <c r="S193" i="2"/>
  <c r="S192" i="2" s="1"/>
  <c r="S191" i="2" s="1"/>
  <c r="S346" i="2"/>
  <c r="S326" i="2" s="1"/>
  <c r="S325" i="2" s="1"/>
  <c r="S242" i="2"/>
  <c r="S240" i="2" s="1"/>
  <c r="S72" i="2"/>
  <c r="S36" i="2" s="1"/>
  <c r="S35" i="2" s="1"/>
  <c r="W314" i="2"/>
  <c r="W313" i="2" s="1"/>
  <c r="W312" i="2" s="1"/>
  <c r="W311" i="2" s="1"/>
  <c r="U20" i="2"/>
  <c r="U530" i="2" s="1"/>
  <c r="W242" i="2"/>
  <c r="M325" i="2"/>
  <c r="M240" i="2"/>
  <c r="M159" i="2" s="1"/>
  <c r="M158" i="2" s="1"/>
  <c r="L530" i="2"/>
  <c r="J530" i="2"/>
  <c r="K530" i="2"/>
  <c r="I78" i="2"/>
  <c r="AC22" i="2" l="1"/>
  <c r="AC21" i="2"/>
  <c r="AB326" i="2"/>
  <c r="AC140" i="2"/>
  <c r="W325" i="2"/>
  <c r="AB325" i="2"/>
  <c r="S241" i="2"/>
  <c r="S159" i="2"/>
  <c r="S158" i="2" s="1"/>
  <c r="W241" i="2"/>
  <c r="W240" i="2"/>
  <c r="W159" i="2" s="1"/>
  <c r="W158" i="2" s="1"/>
  <c r="I485" i="2"/>
  <c r="I484" i="2" s="1"/>
  <c r="I366" i="2" l="1"/>
  <c r="I119" i="2" l="1"/>
  <c r="M119" i="2" s="1"/>
  <c r="S119" i="2" s="1"/>
  <c r="W119" i="2" s="1"/>
  <c r="AB119" i="2" s="1"/>
  <c r="I318" i="2" l="1"/>
  <c r="I118" i="2" l="1"/>
  <c r="M118" i="2" s="1"/>
  <c r="I123" i="2"/>
  <c r="M123" i="2" s="1"/>
  <c r="M122" i="2" l="1"/>
  <c r="M121" i="2" s="1"/>
  <c r="S123" i="2"/>
  <c r="W123" i="2" s="1"/>
  <c r="AB123" i="2" s="1"/>
  <c r="AB122" i="2" s="1"/>
  <c r="AB121" i="2" s="1"/>
  <c r="M117" i="2"/>
  <c r="M116" i="2" s="1"/>
  <c r="S118" i="2"/>
  <c r="W118" i="2" s="1"/>
  <c r="AB118" i="2" s="1"/>
  <c r="AB117" i="2" s="1"/>
  <c r="AB116" i="2" s="1"/>
  <c r="I271" i="2"/>
  <c r="B271" i="2"/>
  <c r="C271" i="2"/>
  <c r="D271" i="2"/>
  <c r="E271" i="2"/>
  <c r="F271" i="2"/>
  <c r="B272" i="2"/>
  <c r="C272" i="2"/>
  <c r="D272" i="2"/>
  <c r="E272" i="2"/>
  <c r="F272" i="2"/>
  <c r="G272" i="2"/>
  <c r="AB110" i="2" l="1"/>
  <c r="AB109" i="2" s="1"/>
  <c r="AB108" i="2" s="1"/>
  <c r="AB34" i="2"/>
  <c r="S117" i="2"/>
  <c r="S116" i="2" s="1"/>
  <c r="W117" i="2"/>
  <c r="W116" i="2" s="1"/>
  <c r="S122" i="2"/>
  <c r="S121" i="2" s="1"/>
  <c r="W122" i="2"/>
  <c r="W121" i="2" s="1"/>
  <c r="M110" i="2"/>
  <c r="M109" i="2" s="1"/>
  <c r="M108" i="2" s="1"/>
  <c r="M34" i="2" s="1"/>
  <c r="M20" i="2" s="1"/>
  <c r="I393" i="2"/>
  <c r="AB20" i="2" l="1"/>
  <c r="AB530" i="2" s="1"/>
  <c r="S110" i="2"/>
  <c r="S109" i="2" s="1"/>
  <c r="S108" i="2" s="1"/>
  <c r="S34" i="2" s="1"/>
  <c r="S20" i="2" s="1"/>
  <c r="S530" i="2" s="1"/>
  <c r="W110" i="2"/>
  <c r="W109" i="2" s="1"/>
  <c r="W108" i="2" s="1"/>
  <c r="W34" i="2" s="1"/>
  <c r="M530" i="2"/>
  <c r="I355" i="2"/>
  <c r="I354" i="2" s="1"/>
  <c r="W20" i="2" l="1"/>
  <c r="W530" i="2" s="1"/>
  <c r="I205" i="2"/>
  <c r="I63" i="2" l="1"/>
  <c r="I179" i="2" l="1"/>
  <c r="B179" i="2"/>
  <c r="C179" i="2"/>
  <c r="D179" i="2"/>
  <c r="E179" i="2"/>
  <c r="F179" i="2"/>
  <c r="H179" i="2"/>
  <c r="B180" i="2"/>
  <c r="C180" i="2"/>
  <c r="D180" i="2"/>
  <c r="E180" i="2"/>
  <c r="F180" i="2"/>
  <c r="H180" i="2"/>
  <c r="I382" i="2"/>
  <c r="I517" i="2" l="1"/>
  <c r="I516" i="2" s="1"/>
  <c r="I515" i="2" s="1"/>
  <c r="I43" i="2" l="1"/>
  <c r="I40" i="2" s="1"/>
  <c r="I476" i="2" l="1"/>
  <c r="I473" i="2" s="1"/>
  <c r="I472" i="2" s="1"/>
  <c r="I441" i="2"/>
  <c r="I440" i="2" s="1"/>
  <c r="I439" i="2" s="1"/>
  <c r="I373" i="2" l="1"/>
  <c r="I437" i="2" l="1"/>
  <c r="I435" i="2"/>
  <c r="I434" i="2" l="1"/>
  <c r="I433" i="2" s="1"/>
  <c r="I432" i="2" s="1"/>
  <c r="I257" i="2"/>
  <c r="I512" i="2" l="1"/>
  <c r="I507" i="2" s="1"/>
  <c r="I277" i="2" l="1"/>
  <c r="I264" i="2"/>
  <c r="I263" i="2" s="1"/>
  <c r="I495" i="2" l="1"/>
  <c r="I430" i="2"/>
  <c r="I429" i="2" s="1"/>
  <c r="I428" i="2" s="1"/>
  <c r="I455" i="2" l="1"/>
  <c r="I352" i="2"/>
  <c r="I358" i="2"/>
  <c r="I357" i="2" s="1"/>
  <c r="I348" i="2"/>
  <c r="I347" i="2" s="1"/>
  <c r="I335" i="2"/>
  <c r="I322" i="2"/>
  <c r="I261" i="2" l="1"/>
  <c r="I259" i="2"/>
  <c r="I255" i="2"/>
  <c r="I253" i="2"/>
  <c r="I246" i="2"/>
  <c r="I245" i="2" s="1"/>
  <c r="I243" i="2"/>
  <c r="I252" i="2" l="1"/>
  <c r="I242" i="2" s="1"/>
  <c r="I238" i="2"/>
  <c r="I235" i="2" s="1"/>
  <c r="I303" i="2"/>
  <c r="I199" i="2"/>
  <c r="I194" i="2"/>
  <c r="I528" i="2"/>
  <c r="I527" i="2" s="1"/>
  <c r="I526" i="2" s="1"/>
  <c r="I525" i="2" s="1"/>
  <c r="I505" i="2"/>
  <c r="I503" i="2"/>
  <c r="I500" i="2"/>
  <c r="I499" i="2" s="1"/>
  <c r="I494" i="2"/>
  <c r="I493" i="2" s="1"/>
  <c r="I491" i="2"/>
  <c r="I490" i="2" s="1"/>
  <c r="I489" i="2" s="1"/>
  <c r="I488" i="2" s="1"/>
  <c r="I487" i="2" s="1"/>
  <c r="I482" i="2"/>
  <c r="I481" i="2" s="1"/>
  <c r="I480" i="2" s="1"/>
  <c r="I467" i="2"/>
  <c r="I464" i="2" s="1"/>
  <c r="I463" i="2" s="1"/>
  <c r="I460" i="2"/>
  <c r="I459" i="2" s="1"/>
  <c r="I458" i="2" s="1"/>
  <c r="I454" i="2"/>
  <c r="I453" i="2" s="1"/>
  <c r="I451" i="2"/>
  <c r="I450" i="2" s="1"/>
  <c r="I449" i="2" s="1"/>
  <c r="I448" i="2" s="1"/>
  <c r="I427" i="2"/>
  <c r="I425" i="2"/>
  <c r="I424" i="2" s="1"/>
  <c r="I423" i="2" s="1"/>
  <c r="I421" i="2"/>
  <c r="I420" i="2" s="1"/>
  <c r="I417" i="2"/>
  <c r="I416" i="2" s="1"/>
  <c r="I415" i="2" s="1"/>
  <c r="I412" i="2" s="1"/>
  <c r="I410" i="2"/>
  <c r="I409" i="2" s="1"/>
  <c r="I405" i="2"/>
  <c r="I404" i="2" s="1"/>
  <c r="I398" i="2"/>
  <c r="I397" i="2" s="1"/>
  <c r="I392" i="2" s="1"/>
  <c r="I388" i="2"/>
  <c r="I387" i="2" s="1"/>
  <c r="I386" i="2" s="1"/>
  <c r="I385" i="2" s="1"/>
  <c r="I378" i="2"/>
  <c r="I375" i="2" s="1"/>
  <c r="I370" i="2"/>
  <c r="I369" i="2" s="1"/>
  <c r="I364" i="2"/>
  <c r="I362" i="2"/>
  <c r="I351" i="2"/>
  <c r="I350" i="2" s="1"/>
  <c r="I344" i="2"/>
  <c r="I342" i="2"/>
  <c r="I334" i="2"/>
  <c r="I333" i="2" s="1"/>
  <c r="I332" i="2" s="1"/>
  <c r="I330" i="2"/>
  <c r="I329" i="2" s="1"/>
  <c r="I328" i="2" s="1"/>
  <c r="I327" i="2" s="1"/>
  <c r="I316" i="2"/>
  <c r="I309" i="2"/>
  <c r="I307" i="2"/>
  <c r="I305" i="2"/>
  <c r="I300" i="2"/>
  <c r="I292" i="2"/>
  <c r="I291" i="2" s="1"/>
  <c r="I287" i="2"/>
  <c r="I286" i="2" s="1"/>
  <c r="I282" i="2"/>
  <c r="I281" i="2" s="1"/>
  <c r="I275" i="2"/>
  <c r="I269" i="2"/>
  <c r="I233" i="2"/>
  <c r="I232" i="2" s="1"/>
  <c r="I230" i="2"/>
  <c r="I229" i="2" s="1"/>
  <c r="I227" i="2"/>
  <c r="I226" i="2" s="1"/>
  <c r="I219" i="2"/>
  <c r="I218" i="2" s="1"/>
  <c r="I216" i="2"/>
  <c r="I214" i="2"/>
  <c r="I210" i="2"/>
  <c r="I203" i="2"/>
  <c r="I201" i="2"/>
  <c r="I197" i="2"/>
  <c r="I187" i="2"/>
  <c r="I185" i="2"/>
  <c r="I177" i="2"/>
  <c r="I175" i="2"/>
  <c r="I171" i="2"/>
  <c r="I166" i="2"/>
  <c r="I165" i="2" s="1"/>
  <c r="I163" i="2"/>
  <c r="I153" i="2"/>
  <c r="I150" i="2" s="1"/>
  <c r="I149" i="2" s="1"/>
  <c r="I148" i="2" s="1"/>
  <c r="I147" i="2" s="1"/>
  <c r="I146" i="2" s="1"/>
  <c r="I151" i="2"/>
  <c r="I142" i="2"/>
  <c r="I141" i="2" s="1"/>
  <c r="I140" i="2" s="1"/>
  <c r="I138" i="2"/>
  <c r="I137" i="2" s="1"/>
  <c r="I136" i="2" s="1"/>
  <c r="I132" i="2"/>
  <c r="I131" i="2" s="1"/>
  <c r="I130" i="2" s="1"/>
  <c r="I129" i="2" s="1"/>
  <c r="I128" i="2" s="1"/>
  <c r="I122" i="2"/>
  <c r="I121" i="2" s="1"/>
  <c r="I117" i="2"/>
  <c r="I116" i="2" s="1"/>
  <c r="I112" i="2"/>
  <c r="I111" i="2" s="1"/>
  <c r="I106" i="2"/>
  <c r="I105" i="2" s="1"/>
  <c r="I101" i="2"/>
  <c r="I100" i="2" s="1"/>
  <c r="I85" i="2"/>
  <c r="I81" i="2"/>
  <c r="I80" i="2" s="1"/>
  <c r="I74" i="2"/>
  <c r="I73" i="2" s="1"/>
  <c r="I70" i="2"/>
  <c r="I66" i="2"/>
  <c r="I65" i="2" s="1"/>
  <c r="I61" i="2"/>
  <c r="I56" i="2"/>
  <c r="I52" i="2"/>
  <c r="I50" i="2"/>
  <c r="I46" i="2"/>
  <c r="I38" i="2"/>
  <c r="I32" i="2"/>
  <c r="I28" i="2"/>
  <c r="I27" i="2" s="1"/>
  <c r="I25" i="2"/>
  <c r="I16" i="2"/>
  <c r="I14" i="2"/>
  <c r="I361" i="2" l="1"/>
  <c r="I170" i="2"/>
  <c r="I162" i="2" s="1"/>
  <c r="I209" i="2"/>
  <c r="I72" i="2"/>
  <c r="I45" i="2"/>
  <c r="I37" i="2" s="1"/>
  <c r="I24" i="2"/>
  <c r="I419" i="2"/>
  <c r="I299" i="2"/>
  <c r="I298" i="2" s="1"/>
  <c r="I297" i="2" s="1"/>
  <c r="I268" i="2"/>
  <c r="I267" i="2" s="1"/>
  <c r="I266" i="2" s="1"/>
  <c r="I60" i="2"/>
  <c r="I471" i="2"/>
  <c r="I240" i="2"/>
  <c r="I241" i="2"/>
  <c r="I196" i="2"/>
  <c r="I302" i="2"/>
  <c r="I408" i="2"/>
  <c r="I407" i="2" s="1"/>
  <c r="I315" i="2"/>
  <c r="I314" i="2" s="1"/>
  <c r="I313" i="2" s="1"/>
  <c r="I341" i="2"/>
  <c r="I340" i="2" s="1"/>
  <c r="I339" i="2" s="1"/>
  <c r="I13" i="2"/>
  <c r="I12" i="2" s="1"/>
  <c r="I11" i="2" s="1"/>
  <c r="I10" i="2" s="1"/>
  <c r="I9" i="2" s="1"/>
  <c r="I502" i="2"/>
  <c r="I403" i="2"/>
  <c r="I110" i="2"/>
  <c r="I109" i="2" s="1"/>
  <c r="I108" i="2" s="1"/>
  <c r="I391" i="2"/>
  <c r="I390" i="2" s="1"/>
  <c r="I447" i="2"/>
  <c r="I274" i="2"/>
  <c r="I184" i="2"/>
  <c r="I280" i="2"/>
  <c r="I279" i="2" s="1"/>
  <c r="I36" i="2" l="1"/>
  <c r="I35" i="2" s="1"/>
  <c r="I498" i="2"/>
  <c r="I497" i="2" s="1"/>
  <c r="I296" i="2"/>
  <c r="I312" i="2"/>
  <c r="I311" i="2" s="1"/>
  <c r="I23" i="2"/>
  <c r="I22" i="2" s="1"/>
  <c r="I193" i="2"/>
  <c r="I192" i="2" s="1"/>
  <c r="I462" i="2"/>
  <c r="I360" i="2"/>
  <c r="I346" i="2" s="1"/>
  <c r="I273" i="2"/>
  <c r="I127" i="2"/>
  <c r="I126" i="2" s="1"/>
  <c r="I161" i="2"/>
  <c r="I160" i="2" s="1"/>
  <c r="I402" i="2"/>
  <c r="I191" i="2" l="1"/>
  <c r="I159" i="2" s="1"/>
  <c r="I158" i="2" s="1"/>
  <c r="I21" i="2"/>
  <c r="I457" i="2"/>
  <c r="I34" i="2"/>
  <c r="I20" i="2" l="1"/>
  <c r="I326" i="2"/>
  <c r="I325" i="2" s="1"/>
  <c r="I530" i="2" l="1"/>
</calcChain>
</file>

<file path=xl/sharedStrings.xml><?xml version="1.0" encoding="utf-8"?>
<sst xmlns="http://schemas.openxmlformats.org/spreadsheetml/2006/main" count="2327" uniqueCount="518">
  <si>
    <t/>
  </si>
  <si>
    <t>тысяч рублей</t>
  </si>
  <si>
    <t>№№ п/п</t>
  </si>
  <si>
    <t>Наименование</t>
  </si>
  <si>
    <t>Код прямого получателя</t>
  </si>
  <si>
    <t>Раздел</t>
  </si>
  <si>
    <t>Подраздел</t>
  </si>
  <si>
    <t>Целевая статья расходов</t>
  </si>
  <si>
    <t>Вид расходов</t>
  </si>
  <si>
    <t>04</t>
  </si>
  <si>
    <t>10</t>
  </si>
  <si>
    <t>Закупка товаров, работ и услуг для государственных (муниципальных) нужд</t>
  </si>
  <si>
    <t>200</t>
  </si>
  <si>
    <t>Образование</t>
  </si>
  <si>
    <t>07</t>
  </si>
  <si>
    <t>Предоставление субсидий бюджетным, автономным учреждениям и иным некоммерческим организациям</t>
  </si>
  <si>
    <t>600</t>
  </si>
  <si>
    <t>Социальное обеспечение и иные выплаты населению</t>
  </si>
  <si>
    <t>05</t>
  </si>
  <si>
    <t>09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</si>
  <si>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</si>
  <si>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</si>
  <si>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</si>
  <si>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</si>
  <si>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</si>
  <si>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02</t>
  </si>
  <si>
    <t>03</t>
  </si>
  <si>
    <t>06</t>
  </si>
  <si>
    <t>Межбюджетные трансферты</t>
  </si>
  <si>
    <t>500</t>
  </si>
  <si>
    <t>Обеспечение функций государственных органов</t>
  </si>
  <si>
    <t>Руководство и управление в сфере установленных функций</t>
  </si>
  <si>
    <t>Социальная политика</t>
  </si>
  <si>
    <t>Общее образование</t>
  </si>
  <si>
    <t>Культура и кинематография</t>
  </si>
  <si>
    <t>08</t>
  </si>
  <si>
    <t>Культура</t>
  </si>
  <si>
    <t>Другие вопросы в области культуры, кинематографии</t>
  </si>
  <si>
    <t>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</si>
  <si>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</si>
  <si>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</si>
  <si>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</si>
  <si>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</si>
  <si>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</si>
  <si>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</si>
  <si>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Сельское хозяйство и рыболовство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</si>
  <si>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</si>
  <si>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</si>
  <si>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</si>
  <si>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</si>
  <si>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Капитальные вложения в объекты недвижимого имущества государственной (муниципальной) собственности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</si>
  <si>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</si>
  <si>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</si>
  <si>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11</t>
  </si>
  <si>
    <t>Другие общегосударственные вопросы</t>
  </si>
  <si>
    <t>13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</si>
  <si>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</si>
  <si>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</si>
  <si>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</si>
  <si>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</si>
  <si>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</si>
  <si>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</si>
  <si>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</si>
  <si>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</si>
  <si>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ВСЕГО РАСХОДОВ</t>
  </si>
  <si>
    <t>Совет народных депутатов муниципального образования "Гиагинский район"</t>
  </si>
  <si>
    <t>Обеспечение деятельности представительного органа муниципального образования "Гиагинский район"</t>
  </si>
  <si>
    <t>Председатель представительного органа муниципального образования</t>
  </si>
  <si>
    <t>Обеспечение функций органами местного самоуправления</t>
  </si>
  <si>
    <t>Управление культуры администрации муниципального образования "Гиагинский район"</t>
  </si>
  <si>
    <t xml:space="preserve">Муниципальная программа МО «Гиагинский район»  «Энергосбережение и повышение энергетической эффективности» </t>
  </si>
  <si>
    <t>Муниципальная программа МО «Гиагинский район» «Развитие культуры и искусства»</t>
  </si>
  <si>
    <t>Подпрограмма "Сохранение и развитие дополнительного образования в сфере культуры"</t>
  </si>
  <si>
    <t xml:space="preserve">Мероприятия по укреплению пожарной безопасности муниципального бюджетного учреждения </t>
  </si>
  <si>
    <t>Обеспечение деятельности (оказание услуг) подведомственных муниципальных бюджетных учреждений</t>
  </si>
  <si>
    <t>Подпрограмма «Сохранение и развитие культурно-досуговой деятельности»</t>
  </si>
  <si>
    <t>Подпрограмма «Сохранение и развитие музейного дела»</t>
  </si>
  <si>
    <t>Подпрограмма «Сохранение и развитие библиотечного обслуживания»</t>
  </si>
  <si>
    <t>Подпрограмма «Организационное обеспечение реализации муниципальной программы»</t>
  </si>
  <si>
    <t>Обеспечение функций органов местного самоуправления</t>
  </si>
  <si>
    <t>Управление финансов администрации муниципального образования "Гиагинский район"</t>
  </si>
  <si>
    <t xml:space="preserve">Муниципальная программа МО «Гиагинский район» «Управление муниципальными финансами» </t>
  </si>
  <si>
    <t>Подпрограмма «Обеспечение реализации муниципальной программы МО «Гиагинский район»  «Управление муниципальными  финансами»</t>
  </si>
  <si>
    <t>Реализация иных мероприятий в рамках непрограммных расходов муниципального образования «Гиагинский район»</t>
  </si>
  <si>
    <t>Резервные фонды местных администраций</t>
  </si>
  <si>
    <t>Выплата единовременного поощрения в связи с выходом на муниципальную пенсию за выслугу лет</t>
  </si>
  <si>
    <t>Управление образования администрации муниципального образования "Гиагинский район"</t>
  </si>
  <si>
    <t xml:space="preserve">Муниципальная программа МО «Гиагинский район» «Развитие образования» </t>
  </si>
  <si>
    <t>Подпрограмма «Развитие дошкольного образования»</t>
  </si>
  <si>
    <t>Подпрограмма "Развитие общего образования"</t>
  </si>
  <si>
    <t>Подпрограмма «Развитие дополнительного образования»</t>
  </si>
  <si>
    <t>Подпрограмма «Организационное и методическое обеспечение реализации муниципальной программы»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</si>
  <si>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</si>
  <si>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>Предоставление ежемесячного вознаграждения и ежемесячного дополнительного вознаграждения приемным родителям</t>
  </si>
  <si>
    <t>Контрольно-счетная палата муниципального образования "Гиагинский район"</t>
  </si>
  <si>
    <t>Обеспечение деятельности контрольного (контрольно-счетного) органа</t>
  </si>
  <si>
    <t>Руководитель контрольного (контрольно - счетного) органа и его заместитель</t>
  </si>
  <si>
    <t>Обеспечение функций государственных органов (переданные полномочия сельских поселений на содержание специалиста)</t>
  </si>
  <si>
    <t>Обеспечение деятельности работников подведомственных муниципальных казенных учреждений</t>
  </si>
  <si>
    <t>Администрация муниципального образования "Гиагинский район"</t>
  </si>
  <si>
    <t>Функционирование высшего должностного лица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</si>
  <si>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</si>
  <si>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</si>
  <si>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функций органов местного самоуправления</t>
  </si>
  <si>
    <t>Обеспечение проведения выборов, референдумов</t>
  </si>
  <si>
    <t>Проведение выборов и референдумов</t>
  </si>
  <si>
    <t>Проведение выборов депутатов представительного органа муниципального образования</t>
  </si>
  <si>
    <t>Муниципальная программа МО "Гиагинский район"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</si>
  <si>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Национальная экономика </t>
  </si>
  <si>
    <t>Проведение ежегодных мероприятий, связанных с подведением итогов работы предприятий АПК, КФХ</t>
  </si>
  <si>
    <t xml:space="preserve">Образование </t>
  </si>
  <si>
    <t>Муниципальная программа МО "Гиагинский район" "Развитие молодежной политики"</t>
  </si>
  <si>
    <t>Подпрограмма "Поддержка молодежной политики"</t>
  </si>
  <si>
    <t>Пенсионное обеспечение</t>
  </si>
  <si>
    <t xml:space="preserve">Доплаты к пенсиям муниципальных служащих </t>
  </si>
  <si>
    <t>Социальное обеспечение населения</t>
  </si>
  <si>
    <t xml:space="preserve">Другие вопросы в области социальной политики </t>
  </si>
  <si>
    <t>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</si>
  <si>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Физическая культура и спорт</t>
  </si>
  <si>
    <t>Физическая культура</t>
  </si>
  <si>
    <t>Муниципальная программа МО "Гиагинский район" "Развитие физической культуры и спорта"</t>
  </si>
  <si>
    <t>Средства массовой информации</t>
  </si>
  <si>
    <t>Периодическая печать и издательства</t>
  </si>
  <si>
    <t>Поддержка издательств и периодических средств массовой информации</t>
  </si>
  <si>
    <t>Осуществление государственных полномочий Республики Адыгея в сфере административных правонарушений</t>
  </si>
  <si>
    <t>Подпрограмма "Профилактика правонарушений, борьба с преступностью и обеспечение безопасности граждан в МО "Гиагинский район"</t>
  </si>
  <si>
    <t>Ведомственные целевые программы МО "Гиагинский район", не включенные в состав муниципальных программ</t>
  </si>
  <si>
    <t xml:space="preserve">Межбюджетные  трансферты </t>
  </si>
  <si>
    <t>Мероприятия в области строительства, архитектуры и градостроительства</t>
  </si>
  <si>
    <t>Муниципальная программа МО "Гиагинский район" "Обеспечение безопасности дорожного движения"</t>
  </si>
  <si>
    <t>Агитационно-профилактическая работа, профилактика детского дорожно-транспортного травматизма</t>
  </si>
  <si>
    <t>Предоставление единовременной выплаты на ремонт жилого помещения, принадлежащего на праве собственности детям-сиротам и детям, оставшимся без попечения родителей, лицам из числа детей-сирот и детей, оставшихся бех попечения родителей</t>
  </si>
  <si>
    <t>Муниципальная программа МО "Гиагинский район" "Развитие образования"</t>
  </si>
  <si>
    <t>Подпрограмма "Развитие дошкольного образования"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</si>
  <si>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</si>
  <si>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Муниципальная программа МО "Гиагинский район"  "Развитие сельского хозяйства и регулирование рынков сельскохозяйственной продукции сырья и продовольствия"</t>
  </si>
  <si>
    <t>Компенсационные выплаты на оплату жилья и коммунальных услуг</t>
  </si>
  <si>
    <t>Развитие библиотечного дела</t>
  </si>
  <si>
    <t>Развитие  дошкольного образования</t>
  </si>
  <si>
    <t>Питание учащихся</t>
  </si>
  <si>
    <t>Развитие учреждений дополнительного образования</t>
  </si>
  <si>
    <t>Дорожное хозяйство</t>
  </si>
  <si>
    <t xml:space="preserve">Муниципальная программа  МО "Гиагинский район" "Развитие информатизации" </t>
  </si>
  <si>
    <t xml:space="preserve">Муниципальная программа МО "Гиагинский район"  "Доступная среда" </t>
  </si>
  <si>
    <t>Ведомственная целевая программа "Регулирование имущественных отношений" на 2014-2018 годы на территории МО "Гиагинский район"</t>
  </si>
  <si>
    <t>Формирование современной информатизационной и телекоммуникационной и телекоммуникационной инфраструктуры и обеспечение ее надежного функционирования</t>
  </si>
  <si>
    <t>71 2 00 00100</t>
  </si>
  <si>
    <t>71 0 00 00000</t>
  </si>
  <si>
    <t>71 2 00 00000</t>
  </si>
  <si>
    <t>71 2 00 00400</t>
  </si>
  <si>
    <t>63 0 00 00000</t>
  </si>
  <si>
    <t>63 5 00 00000</t>
  </si>
  <si>
    <t>63 5 03 00600</t>
  </si>
  <si>
    <t>63 1 00 00000</t>
  </si>
  <si>
    <t>63 1 01 00000</t>
  </si>
  <si>
    <t>63 1 03 00600</t>
  </si>
  <si>
    <t>63 1 04 00000</t>
  </si>
  <si>
    <t>6П 0 00 00000</t>
  </si>
  <si>
    <t>6П 0 01 00000</t>
  </si>
  <si>
    <t>66 0 00 00000</t>
  </si>
  <si>
    <t>66 0 01 00000</t>
  </si>
  <si>
    <t>Реализация мероприятий по энергосбережению и повышению энергетической эффективности</t>
  </si>
  <si>
    <t>63 2 00 00000</t>
  </si>
  <si>
    <t>63 2 01 00000</t>
  </si>
  <si>
    <t>63 2 03 00600</t>
  </si>
  <si>
    <t>63 3 00 00000</t>
  </si>
  <si>
    <t>63 3 02 00000</t>
  </si>
  <si>
    <t>63 3 02 00010</t>
  </si>
  <si>
    <t>Развитие казачьей культуры в муниципальном бюджетном учреждении культурно-досуговой деятельности</t>
  </si>
  <si>
    <t>Мероприятия по укреплению пожарной безопасности муниципального бюджетного учреждения культурно-досуговой деятельности</t>
  </si>
  <si>
    <t>63 3 03 00600</t>
  </si>
  <si>
    <t>63 6 00 00000</t>
  </si>
  <si>
    <t>63 6 01 00400</t>
  </si>
  <si>
    <t>63 6 02 00500</t>
  </si>
  <si>
    <t>6Ц 0 00 00000</t>
  </si>
  <si>
    <t>63 6 03 00500</t>
  </si>
  <si>
    <t>72 0 00 00000</t>
  </si>
  <si>
    <t>72 0 01 00000</t>
  </si>
  <si>
    <t>72 0 02 00000</t>
  </si>
  <si>
    <t>65 0 00 00000</t>
  </si>
  <si>
    <t>65 4 00 00000</t>
  </si>
  <si>
    <t>65 4 01 00000</t>
  </si>
  <si>
    <t>62 0 00 00000</t>
  </si>
  <si>
    <t>62 1 00 00000</t>
  </si>
  <si>
    <t>62 1 02 00000</t>
  </si>
  <si>
    <t>Обеспечение безопасности воспитанников и работников дошкольных образовательных организаций</t>
  </si>
  <si>
    <t>62 1 03 00000</t>
  </si>
  <si>
    <t>Закупка товаров, работ и услуг для обеспечения государственных (муниципальных) нужд</t>
  </si>
  <si>
    <t>62 1 03 00010</t>
  </si>
  <si>
    <t>62 1 04 00600</t>
  </si>
  <si>
    <t>62 1 04 60060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</si>
  <si>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</si>
  <si>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безопасности обучающихся и работников в общеобразовательных организациях</t>
  </si>
  <si>
    <t>62 2 00 00000</t>
  </si>
  <si>
    <t>62 2 02 00000</t>
  </si>
  <si>
    <t>62 2 04 00000</t>
  </si>
  <si>
    <t>Развитие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</si>
  <si>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</si>
  <si>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6Л 0 00 00000</t>
  </si>
  <si>
    <t>6Л 0 01 00000</t>
  </si>
  <si>
    <t>Обеспечение доступности объектов социальной направленности  для инвалидов и других маломобильных групп населения</t>
  </si>
  <si>
    <t>Обеспечение доступности объектов социальной направленности для инвалидов и других маломобильных групп населения</t>
  </si>
  <si>
    <t>62 3 00 00000</t>
  </si>
  <si>
    <t>62 3 02 00000</t>
  </si>
  <si>
    <t>Обеспечение безопасности обучающихся и работников организаций дополнительного образования</t>
  </si>
  <si>
    <t>62 4 00 00000</t>
  </si>
  <si>
    <t>62 4 01 00400</t>
  </si>
  <si>
    <t>62 4 02 00500</t>
  </si>
  <si>
    <t>62 4 03 00500</t>
  </si>
  <si>
    <t>71 1 00 00000</t>
  </si>
  <si>
    <t>71 4 00 00000</t>
  </si>
  <si>
    <t>71 4 00 00100</t>
  </si>
  <si>
    <t>71 4 00 00400</t>
  </si>
  <si>
    <t>71 4 00 00410</t>
  </si>
  <si>
    <t>71 1 00 00100</t>
  </si>
  <si>
    <t>71 6 00 00400</t>
  </si>
  <si>
    <t>71 6 00 00000</t>
  </si>
  <si>
    <t>71 5 00 00000</t>
  </si>
  <si>
    <t>71 5 00 00800</t>
  </si>
  <si>
    <t>71 5 00 00900</t>
  </si>
  <si>
    <t>6Б 0 00 00000</t>
  </si>
  <si>
    <t>6Б 2 00 00000</t>
  </si>
  <si>
    <t>Реализация мероприятий по профилактике правонарушений, борьбе с преступностью и обеспечению безопасности граждан</t>
  </si>
  <si>
    <t>6Б 2 01 00000</t>
  </si>
  <si>
    <t>6Я 0 00 00000</t>
  </si>
  <si>
    <t>6Я 0 01 00000</t>
  </si>
  <si>
    <t>6Я 0 01 00100</t>
  </si>
  <si>
    <t>6Я 0 01 00200</t>
  </si>
  <si>
    <t xml:space="preserve">Эффективное управление, распоряжение имуществом, находящегося в муниципальной собственности МО "Гиагинский район" </t>
  </si>
  <si>
    <t>6И 0 00 00000</t>
  </si>
  <si>
    <t>Обеспечение деятельности Единой дежурно-диспетчерской службы</t>
  </si>
  <si>
    <t>6И 0 03 00000</t>
  </si>
  <si>
    <t>6И 0 03 00500</t>
  </si>
  <si>
    <t>6Д 0 00 00000</t>
  </si>
  <si>
    <t>6Д 0 02 00000</t>
  </si>
  <si>
    <t>Транспорт</t>
  </si>
  <si>
    <t>6Я 0 01 00300</t>
  </si>
  <si>
    <t>72 0 07 00000</t>
  </si>
  <si>
    <t>6Б 1 00 00000</t>
  </si>
  <si>
    <t>Реализация мероприятий по поддержке молодежной политики</t>
  </si>
  <si>
    <t>6Б 1 01 00000</t>
  </si>
  <si>
    <t>72 0 03 00000</t>
  </si>
  <si>
    <t>6Ф 0 00 00000</t>
  </si>
  <si>
    <t>6Г 0 00 00000</t>
  </si>
  <si>
    <t>6Г 0 01 00000</t>
  </si>
  <si>
    <t>Проведение спортивных мероприятий и сборов</t>
  </si>
  <si>
    <t>72 0 06 00000</t>
  </si>
  <si>
    <t>65 5 01 00400</t>
  </si>
  <si>
    <t>71 0 00 61010</t>
  </si>
  <si>
    <t>71 0 00 61030</t>
  </si>
  <si>
    <t>62 1 05 60080</t>
  </si>
  <si>
    <t>Компенсация родительской платы за присмотр и уход за детьми посещающими образовательные организации, реализующие  общеобразовательную программу дошкольного образования</t>
  </si>
  <si>
    <t>Социальная поддержка и социальное обслуживание детей-сирот, детей, оставшихся без попечения родителей (возмещение транспортных расходов)</t>
  </si>
  <si>
    <t>Социальная поддержка и социальное обслуживание детей-сирот, детей, оставшихся без попечения родителей (ежемесячные выплаты денежных средств на содержание детей, оставшихся без попечения родителей)</t>
  </si>
  <si>
    <t>71 0 00 51180</t>
  </si>
  <si>
    <t>71 0 00 61020</t>
  </si>
  <si>
    <t>71 0 00 61040</t>
  </si>
  <si>
    <t>Проведение и участие в спортивных соревнованиях, турнирах различных уровней</t>
  </si>
  <si>
    <t>Проведение мероприятий детских общественных организаций</t>
  </si>
  <si>
    <t>62 1 04 00000</t>
  </si>
  <si>
    <t>Подпрограмма "Обеспечение жильем молодых семей"</t>
  </si>
  <si>
    <t>6Ф 1 00 00000</t>
  </si>
  <si>
    <t>6Ф 1 01 00000</t>
  </si>
  <si>
    <t>Организация работы по предоставлению молодым семьям социальных выплат на приобретение жилого помещения или строительство индивидуального жилого дома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</si>
  <si>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</t>
  </si>
  <si>
    <t>6Ф 3 00 00000</t>
  </si>
  <si>
    <t>Обеспечение предоставления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</si>
  <si>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6Ф 3 01 00000</t>
  </si>
  <si>
    <t>Реализация мероприятий на осуществление государственных полномочий Республики Адыгея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</si>
  <si>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6Ф 3 01 R0820</t>
  </si>
  <si>
    <t xml:space="preserve">Мероприятия по улучшению жилищных условий граждан, проживающих в сельской местности, в том числе молодых семей и молодых специалистов </t>
  </si>
  <si>
    <t>6Д 0 04 00000</t>
  </si>
  <si>
    <t>63 5 04 69010</t>
  </si>
  <si>
    <t>71 0 00 60120</t>
  </si>
  <si>
    <t>71 0 00 60130</t>
  </si>
  <si>
    <t>71 0 00 60140</t>
  </si>
  <si>
    <t>71 0 00 60150</t>
  </si>
  <si>
    <t>62 1 05 69010</t>
  </si>
  <si>
    <t>65 5 00 00000</t>
  </si>
  <si>
    <t>63 1 05 69010</t>
  </si>
  <si>
    <t>63 2 04 69010</t>
  </si>
  <si>
    <t>63 3 04 69010</t>
  </si>
  <si>
    <t>Выравнивание бюджетной обеспеченности сельских поселений</t>
  </si>
  <si>
    <t>Подпрограмма "Совершенствование системы межбюджетных отношений и содействие повышению уровня бюджетной обеспеченности сельских поселений"</t>
  </si>
  <si>
    <t>Дотации на выравнивание бюджетной обеспеченности сельских поселений за счет средств бюджета МО "Гиагинский район"</t>
  </si>
  <si>
    <t>65 4 01 00020</t>
  </si>
  <si>
    <t>Обеспечение деятельности подведомственного бюджетного учреждения</t>
  </si>
  <si>
    <t>63 5 03 00000</t>
  </si>
  <si>
    <t>63 1 03 00000</t>
  </si>
  <si>
    <t>63 2 03 00000</t>
  </si>
  <si>
    <t>63 3 03 00000</t>
  </si>
  <si>
    <t>Обеспечение деятельности управления культуры администрации МО "Гиагинский район"</t>
  </si>
  <si>
    <t>63 6 01 00000</t>
  </si>
  <si>
    <t>Обеспечение деятельности муниципального казенного учреждения "Централизованная бухгалтерия при управлении культуры администрации МО "Гиагинский район"</t>
  </si>
  <si>
    <t>63 6 02 00000</t>
  </si>
  <si>
    <t xml:space="preserve">Обеспечение  деятельности подведомственных муниципальных казенных учреждений </t>
  </si>
  <si>
    <t>Обеспечение деятельности муниципального казенного учреждения "Центр технического обеспечения учреждений культуры МО "Гиагинский район""</t>
  </si>
  <si>
    <t>62 2 03 00000</t>
  </si>
  <si>
    <t>62 2 03 00010</t>
  </si>
  <si>
    <t>62 2 03 00020</t>
  </si>
  <si>
    <t>62 2 03 00060</t>
  </si>
  <si>
    <t>62 2 03 00040</t>
  </si>
  <si>
    <t>62 2 03 00050</t>
  </si>
  <si>
    <t>62 2 04 00600</t>
  </si>
  <si>
    <t>62 2 04 60090</t>
  </si>
  <si>
    <t>62 2 05 69010</t>
  </si>
  <si>
    <t>62 3 03 00600</t>
  </si>
  <si>
    <t>Обеспечение деятельности управления образования администрации МО "Гиагинский район"</t>
  </si>
  <si>
    <t>Обеспечение деятельности управления финансов администрации МО "Гиагинский район"</t>
  </si>
  <si>
    <t>65 5 01 00000</t>
  </si>
  <si>
    <t>62 4 01 00000</t>
  </si>
  <si>
    <t>Обеспечение деятельности муниципального казенного учреждения "Централизованная бухгалтерия при управлении образования администрации МО "Гиагинский район"</t>
  </si>
  <si>
    <t>62 4 02 00000</t>
  </si>
  <si>
    <t>Обеспечение деятельности муниципального казенного учреждения образования "Районный методический кабинет" муниципального образования "Гиагинский район"</t>
  </si>
  <si>
    <t>Обеспечение  деятельности подведомственных муниципальных казенных учреждений</t>
  </si>
  <si>
    <t>62 4 03 00000</t>
  </si>
  <si>
    <t xml:space="preserve">Субсидии на реализацию мероприятий по улучшению жилищных условий граждан, проживающих в сельской местности, в том числе молодых семей и молодых специалистов </t>
  </si>
  <si>
    <t>62 3 04 00000</t>
  </si>
  <si>
    <t>62 3 04 00010</t>
  </si>
  <si>
    <t>62 3 04 00020</t>
  </si>
  <si>
    <t>62 3 04 00030</t>
  </si>
  <si>
    <t>62 3 05 69010</t>
  </si>
  <si>
    <t>63 6 03 00000</t>
  </si>
  <si>
    <t>72 0 04 00000</t>
  </si>
  <si>
    <t>72 0 05 00000</t>
  </si>
  <si>
    <t>72 0 06 00010</t>
  </si>
  <si>
    <t xml:space="preserve">Осуществление подготовки и проведение мероприятий, связанных с призывом на военную службу </t>
  </si>
  <si>
    <t>Субсидии на оказание услуг по транспортному обслуживанию населения</t>
  </si>
  <si>
    <t>Возмещение части затрат по транспортному обслуживанию населения в границах поселения</t>
  </si>
  <si>
    <t xml:space="preserve">Управляющий делами Совета народных депутатов муниципального образования  "Гиагинский район"                                                                                           </t>
  </si>
  <si>
    <t>63 1 02 00000</t>
  </si>
  <si>
    <t>6Д 0 04 L0180</t>
  </si>
  <si>
    <t>Создание благоприятных условий для воспитанников дошкольных образовательных организаций в соответствии с требованиями санитарных норм и правил</t>
  </si>
  <si>
    <t>Доп. клас- сиф.</t>
  </si>
  <si>
    <t>6П 0 01 L0270</t>
  </si>
  <si>
    <t>6П 0 06 L0270</t>
  </si>
  <si>
    <t>62 2 06 00000</t>
  </si>
  <si>
    <t>62 3 03 00000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</si>
  <si>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</si>
  <si>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Муниципальная программа муниципального образования "Гиагинский район" "Обеспечение доступным и комфортным жильем и коммунальными услугами"</t>
  </si>
  <si>
    <t>71 0 00 60220</t>
  </si>
  <si>
    <t>Жилищное хозяйство</t>
  </si>
  <si>
    <t>Ведомственная целевая программа "Регулирование имущественных отношений" на 2014-2020 годы на территории МО "Гиагинский район""</t>
  </si>
  <si>
    <t>6У 0 00 00000</t>
  </si>
  <si>
    <t>Муниципальная программа МО "Гиагинский район" Улучшение демографической ситуации на территории муниципального образования ""Гиагинский район"</t>
  </si>
  <si>
    <t>6У 0 01 00000</t>
  </si>
  <si>
    <t>Мероприятия по укреплению института семьи и повышению статуса семьи в обществе</t>
  </si>
  <si>
    <t>6У 0 02 00000</t>
  </si>
  <si>
    <t>Пропаганда здорового и активного образа жизни</t>
  </si>
  <si>
    <t>6У 0 03 00000</t>
  </si>
  <si>
    <t>Повышение материнства, отцовства и детства</t>
  </si>
  <si>
    <t>Муниципальная программа МО "Гиагинский район" "Социальная помощь малоимущим гражданам и другим категориям граждан"</t>
  </si>
  <si>
    <t>6С 0 00 00000</t>
  </si>
  <si>
    <t>6С 2 00 00000</t>
  </si>
  <si>
    <t xml:space="preserve">Реализация мероприятий по повышению качества условий проживания ветеранов ВОВ, зарегистрированных на территории МО "Гиагинский район" </t>
  </si>
  <si>
    <t>6С 2 01 00000</t>
  </si>
  <si>
    <t>Создание благоприятных условий для воспитанников организаций дополнительного образования в соответствии с требованиями санитарных норм и правил</t>
  </si>
  <si>
    <t>62 3 04 00040</t>
  </si>
  <si>
    <t>Создание в муниципальных образовательных организациях условий для инклюзивного обучения детей-инвалидов</t>
  </si>
  <si>
    <t>Дотации на выравнивание бюджетной обеспеченности сельских поселений за счет средств бюджета республики Адыгея</t>
  </si>
  <si>
    <t>Мероприятия по созданию комфортных условий для деятельности и отдыха жителей района</t>
  </si>
  <si>
    <t>63 1 08 00000</t>
  </si>
  <si>
    <t>65 4 01 00010</t>
  </si>
  <si>
    <t>Муниципальная программа муниципального образования "Гиагинский район" "Обеспечение доступным и комфортным жильем" и коммунальными услугами</t>
  </si>
  <si>
    <t xml:space="preserve">Создание в общеобразовательных организациях, расположенных в сельской местности, условий для занятий физической культуры и спорта </t>
  </si>
  <si>
    <t>63 5 05 00000</t>
  </si>
  <si>
    <t>72 0 08 00310</t>
  </si>
  <si>
    <t>Дополнительное образование детей</t>
  </si>
  <si>
    <t>17-365</t>
  </si>
  <si>
    <t>Содержание объектов специального назначения за счет средств бюджета МО "Гиагинский район"</t>
  </si>
  <si>
    <t>6Ц 0 01 00000</t>
  </si>
  <si>
    <t>62 2 06 L0970</t>
  </si>
  <si>
    <t>6Ф 4 00 00000</t>
  </si>
  <si>
    <t>Мероприятие по укреплению материально-технической базы</t>
  </si>
  <si>
    <t>Подпрограмма "Профилактика терроризма и экстремизма, а также минимизация и (или) ликвидации последствий проявления на территории МО "Гиагинский район""</t>
  </si>
  <si>
    <t>Ведомственная структура расходов бюджета муниципального образования "Гиагинский район" на 2019 год</t>
  </si>
  <si>
    <t>Сумма на 2019 год</t>
  </si>
  <si>
    <t>6Д 0 03 L5671</t>
  </si>
  <si>
    <t>Реализация мероприятий по устойчивому развитию сельских территорий (развитие водоснабжения)</t>
  </si>
  <si>
    <t>6Д 0 03 L5672</t>
  </si>
  <si>
    <t>Реализация мероприятий по устойчивому развитию сельских территорий (газоснабжение)</t>
  </si>
  <si>
    <t>6Д 0 03 00000</t>
  </si>
  <si>
    <t>Мероприятия на комплексное обустройство населенных пунктов, расположенных в сельской местности, объектами социальной и инженерной инфраструктуры</t>
  </si>
  <si>
    <t>Осуществление государственных полномочий Республики Адыгея по формированию, организацию деятельности административных комиссий и составлению протоколов об административных правонарушениях</t>
  </si>
  <si>
    <t>71 0 00 61060</t>
  </si>
  <si>
    <t>Благоустройство</t>
  </si>
  <si>
    <t>Реализация мероприятий по благоустройству дворовых территорий муниципальных образований соответствующего функционального назначения (за исключением парков)</t>
  </si>
  <si>
    <t>6Ф 1 01 L4970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</si>
  <si>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</si>
  <si>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6Г 0 02 00000</t>
  </si>
  <si>
    <t>6Г 0 02 L4950</t>
  </si>
  <si>
    <t>Строительство и реконструкция в муниципальном образовании "Гиагинский район" (в том числе в образовательных организациях, реализующих основные общеобразовательные программы) малобюджетных физкультурно-спортивных объектов шаговой доступности, стоимость строительства и реконструкции (строительно-монтажных работ) каждого из которых составляет не более 100 миллионов рублей, а также плоскостных сооружений, стоимость строительства и реконструкции каждого из которых составляет не более 25 миллионов рублей, по проектам, рекомендованным Министерством спорта Российской Федерации для повторного применения и (или) включенным в реестр типовой проектной документации, обеспечивающим, в частности, доступность этих объектов для лиц с ограниченными возможностями здоровья и инвалидов</t>
  </si>
  <si>
    <t>Обеспечение мероприятий федеральной целевой программы "Развитие физической культуры и спорта в Российской Федерации на 2016 - 2020 годы"</t>
  </si>
  <si>
    <t>Массовый спорт</t>
  </si>
  <si>
    <t>6И 0 01 00000</t>
  </si>
  <si>
    <t>72 0 12 00000</t>
  </si>
  <si>
    <t>Выполнение других обязательств муниципального образования "Гиагинский район"</t>
  </si>
  <si>
    <t>63 2 02 00000</t>
  </si>
  <si>
    <t xml:space="preserve">Укрепление и развитие материально-технической базы, включая капитальный ремонт и реконструкцию зданий и помещений, обеспечение их современным оборудованием </t>
  </si>
  <si>
    <t>62 2 03 00070</t>
  </si>
  <si>
    <t>6Д 0 05 00000</t>
  </si>
  <si>
    <t>Реализация мероприятий по ликвидации несанкционированных свалок</t>
  </si>
  <si>
    <t>Комплектование библиотечных фондов</t>
  </si>
  <si>
    <t>Создание благоприятных условий для обучающихся образовательных организаций в соответствии с требованиями санитарных норм и правил</t>
  </si>
  <si>
    <t>Проведение торжественных мероприятий, посвященных чествованию победителей, призеров районных олимпиад, медалистов и выпускников образовательных учреждений</t>
  </si>
  <si>
    <t>Выплата стипендий учащимся - победителям республиканских, всероссийских и международных олимпиад, конкурсов, соревнований</t>
  </si>
  <si>
    <t>Организация временного трудоустройства несовершеннолетних обучающихся общеобразовательных организаций в возрасте от 14 до 18 лет в свободное от учебы время</t>
  </si>
  <si>
    <t>Участие в мероприятиях, конкурсах, слетах, олимпиадах, фестивалях, спортивных соревнованиях</t>
  </si>
  <si>
    <t>Организация работы летних оздоровительных лагерей с дневным пребыванием детей на базе общеобразовательных организаций</t>
  </si>
  <si>
    <t>Компенсация за работу по подготовке и проведению единого государственного экзамена педагогическими работниками муниципальных образовательных организаций, участвующих в проведении единого государственного экзамена</t>
  </si>
  <si>
    <t>Совершенствование системы учета и содержание объектов собственности МО "Гиагинский район", совершенствование механизма управления и распоряжения объектов недвижимости, обеспечение полноты и достоверности учета муниципального имущества</t>
  </si>
  <si>
    <t>Разграничение государственной собственности на землю</t>
  </si>
  <si>
    <t>Реализация мероприятий на предоставление молодым семьям социальных выплат на приобретение жилого помещения или строительства индивидуального жилого дома</t>
  </si>
  <si>
    <t>Подпрограмма "Ремонт жилья ветеранов Великой отечественной войны 1941-1945 годов"</t>
  </si>
  <si>
    <t>Субсидии на возмещение части затрат по капитальному ремонту многоквартирных домов некоммерческим организациям</t>
  </si>
  <si>
    <t>6Я 0 01 00400</t>
  </si>
  <si>
    <t>Обеспечение сохранности имущества, приведение его в нормативное состояние и соответствие установленным санитарным и техническим правилам и нормам, иным требованиям законодательства</t>
  </si>
  <si>
    <t>6С 3 00 00000</t>
  </si>
  <si>
    <t>6С 3 01 00000</t>
  </si>
  <si>
    <t>Подпрограмма "Обеспечение жильем молодых учителей в Гиагинском районе на 2019-2021 годы"</t>
  </si>
  <si>
    <t>Реализация мероприятий по созданию условий для привлечения молодых специалистов в общеобразовательные учреждения Гиагинского района, обеспечение жильем молодых учителей, удовлетворение вакансий</t>
  </si>
  <si>
    <t>63 3 02 L5194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</si>
  <si>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</si>
  <si>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Поддержка отрасли культуры (муниципальная поддержка лучших работников муниципальных учреждений культуры, находящихся на территории сельских поселений)</t>
  </si>
  <si>
    <t>63 1 11 L5195</t>
  </si>
  <si>
    <t>Частичная компенсация дополнительных расходов на повышение оплаты труда работников бюджетной сферы</t>
  </si>
  <si>
    <t>63 5 03 S0550</t>
  </si>
  <si>
    <t>63 1 03 S0550</t>
  </si>
  <si>
    <t>63 2 03 S0550</t>
  </si>
  <si>
    <t>63 3 03 S0550</t>
  </si>
  <si>
    <t>62 3 03 S0550</t>
  </si>
  <si>
    <t>62 1 04 S0550</t>
  </si>
  <si>
    <t>62 2 04 S0550</t>
  </si>
  <si>
    <t>72 0 15 00000</t>
  </si>
  <si>
    <t>63 1 02 L4670</t>
  </si>
  <si>
    <t>Резервные средства на реализацию отдельных мероприятий и оплату социально-значимых затрат</t>
  </si>
  <si>
    <t>Приложение № 13                                                                                                     к  решению Совета народных депутатов                                                                                   МО "Гиагинский район"                                                                                     от 20 декабря 2018 года № 163</t>
  </si>
  <si>
    <t>перемещение</t>
  </si>
  <si>
    <t>увеличение за счет налоговых, неналоговыг</t>
  </si>
  <si>
    <t>увеличение за счет сельских поселений</t>
  </si>
  <si>
    <t xml:space="preserve">Сумма на 2019 год </t>
  </si>
  <si>
    <t>63 4 00 00000</t>
  </si>
  <si>
    <t xml:space="preserve">63 4 01 00600 </t>
  </si>
  <si>
    <t>63 4 01 00600</t>
  </si>
  <si>
    <t>Подпрограмма "Сохранение и развитие театрального дела"</t>
  </si>
  <si>
    <t>63 4 02 69010</t>
  </si>
  <si>
    <t>63 4 01 S0550</t>
  </si>
  <si>
    <t>19-Б98</t>
  </si>
  <si>
    <t>63 1 02 00010</t>
  </si>
  <si>
    <t>19-А09-00011</t>
  </si>
  <si>
    <t>Снижение рисков и смягчение ЧС природного и техногенного характера</t>
  </si>
  <si>
    <t>71 0 00 L5550</t>
  </si>
  <si>
    <t>уточнение ЦС и доп.кл.</t>
  </si>
  <si>
    <t>увеличение мин.фин</t>
  </si>
  <si>
    <t>увеличение распоряжение 232</t>
  </si>
  <si>
    <t>6Д 0 04 00010</t>
  </si>
  <si>
    <t>6Ф 1 01 60540</t>
  </si>
  <si>
    <t>19-Е19</t>
  </si>
  <si>
    <t>6Д 0 04 L5670</t>
  </si>
  <si>
    <t>19-Г86</t>
  </si>
  <si>
    <t>71 0 F2 55550</t>
  </si>
  <si>
    <t>6Г 0 Р5 54950</t>
  </si>
  <si>
    <t>19-А13-89086</t>
  </si>
  <si>
    <t>19-Д40</t>
  </si>
  <si>
    <t>19-В25-88796</t>
  </si>
  <si>
    <t>19-В25-88795</t>
  </si>
  <si>
    <t>71 0 00 60440</t>
  </si>
  <si>
    <t>62 2 Е2 50970</t>
  </si>
  <si>
    <t>19-443-00005</t>
  </si>
  <si>
    <t>72 0 11 00000</t>
  </si>
  <si>
    <t>Текущий ремонт административного здания и реализация мероприятий по обеспечению безопасности в административном здании</t>
  </si>
  <si>
    <t>63 3 02 00070</t>
  </si>
  <si>
    <t>за счет остатков</t>
  </si>
  <si>
    <t>Дотации бюджетам сельских поселений на поддержку мер по обеспечению сбалансированности бюджетов</t>
  </si>
  <si>
    <t>65 4 02 00030</t>
  </si>
  <si>
    <t>Иные дотации</t>
  </si>
  <si>
    <t>Субсидии местным бюджетам на реализацию мероприятий по благоустройству административных центров муниципальных районов и городских округов с численностью населения до 150 тысяч человек за счет средств республиканского бюджета</t>
  </si>
  <si>
    <t>72 0 08 00300</t>
  </si>
  <si>
    <t>Содержание объектов специального назначения</t>
  </si>
  <si>
    <t>6Г 0 03 00000</t>
  </si>
  <si>
    <t>Оснащение объектов спортивной инфраструктуры спортивно-технологическим оборудованием</t>
  </si>
  <si>
    <t>63 3 A1 54540</t>
  </si>
  <si>
    <t>Создание модельных муниципальных библиотек</t>
  </si>
  <si>
    <t>Уточнение мин.фин.</t>
  </si>
  <si>
    <t>19-Е40</t>
  </si>
  <si>
    <t>6Г 0 Р5 52280</t>
  </si>
  <si>
    <t>19-Д97</t>
  </si>
  <si>
    <t>62 2 08 00000</t>
  </si>
  <si>
    <t>Подготовка муниципальных образовательных организаций МО "Гиагинский район" к новому учебному году</t>
  </si>
  <si>
    <t>6П 0 04 00000</t>
  </si>
  <si>
    <t>Проведение благотворительных марафонов</t>
  </si>
  <si>
    <t>Укрепление материально-технической базы, включая капитальный ремонт и реконструкцию зданий и помещений, обеспечение их современным оборудованием</t>
  </si>
  <si>
    <t>62 1 03 00030</t>
  </si>
  <si>
    <t>Благоустройство дошкольных учреждений</t>
  </si>
  <si>
    <t>добровольные пожертвования</t>
  </si>
  <si>
    <t xml:space="preserve">налоговые и ненлоговые </t>
  </si>
  <si>
    <t>Е Деркачева</t>
  </si>
  <si>
    <t>Укрепление и развитие материально-технической базы, включая капитальный ремонт и реконструкцию зданий и помещений, обеспечение их современным оборудованием</t>
  </si>
  <si>
    <t>63 3 A1 00050</t>
  </si>
  <si>
    <t>Мероприятия по созданию модельных библиотек</t>
  </si>
  <si>
    <t>63 3 76 00000</t>
  </si>
  <si>
    <t>Благоустройство территории учреждений культуры за счет средств добровольных пожертвований</t>
  </si>
  <si>
    <t>6И 1 01 00000</t>
  </si>
  <si>
    <t>Реализация основных мероприятий подпрограммы "Профилактика терроризма и экстремизма, а также минимизации и (или) ликвидации последствий проявления терроризма и экстремизма"</t>
  </si>
  <si>
    <t>6И 1 00 00000</t>
  </si>
  <si>
    <t>Подпрограмма "Профилактика терроризма и экстремизма, а также минимизации и (или) ликвидации последствий проявления терроризма и экстремизма"</t>
  </si>
  <si>
    <t>6П 0 06 00000</t>
  </si>
  <si>
    <t>62 2 03 00080</t>
  </si>
  <si>
    <t>Благоустройство общеобразовательных оганизаций</t>
  </si>
  <si>
    <t>62 3 03 0П600</t>
  </si>
  <si>
    <t>Обеспечение функционирования модели персонифицированного финансирования  дополнительного образования детей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</si>
  <si>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</si>
  <si>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остатки</t>
  </si>
  <si>
    <t>71 0 00 60280</t>
  </si>
  <si>
    <t>Реализация мероприятий на строительство (реконструкцию), капитальному ремонут и ремонту автомобильных дорог общего пользования местного значения за счет средств республиканского бюджета РА</t>
  </si>
  <si>
    <t>Приложение № 6                                                                            к  решению Совета народных депутатов МО "Гиагинский район"                                                                                                от "26 "сентября  2019 г. № 251</t>
  </si>
  <si>
    <t>Благоустройство территорий учреждений культуры</t>
  </si>
  <si>
    <t>63 1 06 00000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</si>
</sst>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#,##0.00000"/>
  </numFmts>
  <fonts count="3" x14ac:knownFonts="1">
    <font>
      <sz val="10"/>
      <color rgb="FF000000"/>
      <name val="Times New Roman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top" wrapText="1"/>
    </xf>
  </cellStyleXfs>
  <cellXfs count="146">
    <xf numFmtId="0" fontId="0" fillId="0" borderId="0" xfId="0" applyFont="1" applyFill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right" vertical="top" wrapText="1"/>
    </xf>
    <xf numFmtId="0" fontId="1" fillId="0" borderId="23" xfId="0" applyFont="1" applyFill="1" applyBorder="1" applyAlignment="1">
      <alignment horizontal="right" vertical="top" wrapText="1"/>
    </xf>
    <xf numFmtId="0" fontId="1" fillId="0" borderId="24" xfId="0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right" vertical="top" wrapText="1"/>
    </xf>
    <xf numFmtId="0" fontId="1" fillId="0" borderId="27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right" vertical="top" wrapText="1"/>
    </xf>
    <xf numFmtId="0" fontId="1" fillId="0" borderId="25" xfId="0" applyFont="1" applyFill="1" applyBorder="1" applyAlignment="1">
      <alignment horizontal="right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right" vertical="top" wrapText="1"/>
    </xf>
    <xf numFmtId="0" fontId="1" fillId="0" borderId="28" xfId="0" applyFont="1" applyFill="1" applyBorder="1" applyAlignment="1">
      <alignment horizontal="right"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center" vertical="top" wrapText="1"/>
    </xf>
    <xf numFmtId="3" fontId="1" fillId="0" borderId="3" xfId="0" applyNumberFormat="1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vertical="center" wrapText="1"/>
    </xf>
    <xf numFmtId="49" fontId="1" fillId="0" borderId="30" xfId="0" applyNumberFormat="1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9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right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33" xfId="0" applyFont="1" applyFill="1" applyBorder="1" applyAlignment="1">
      <alignment vertical="top" wrapText="1"/>
    </xf>
    <xf numFmtId="164" fontId="2" fillId="0" borderId="24" xfId="0" applyNumberFormat="1" applyFont="1" applyFill="1" applyBorder="1" applyAlignment="1">
      <alignment horizontal="right" vertical="top" wrapText="1"/>
    </xf>
    <xf numFmtId="164" fontId="1" fillId="0" borderId="24" xfId="0" applyNumberFormat="1" applyFont="1" applyFill="1" applyBorder="1" applyAlignment="1">
      <alignment horizontal="right" vertical="top" wrapText="1"/>
    </xf>
    <xf numFmtId="164" fontId="1" fillId="0" borderId="35" xfId="0" applyNumberFormat="1" applyFont="1" applyFill="1" applyBorder="1" applyAlignment="1">
      <alignment horizontal="right" vertical="top" wrapText="1"/>
    </xf>
    <xf numFmtId="164" fontId="1" fillId="0" borderId="27" xfId="0" applyNumberFormat="1" applyFont="1" applyFill="1" applyBorder="1" applyAlignment="1">
      <alignment horizontal="right" vertical="top" wrapText="1"/>
    </xf>
    <xf numFmtId="164" fontId="2" fillId="0" borderId="34" xfId="0" applyNumberFormat="1" applyFont="1" applyFill="1" applyBorder="1" applyAlignment="1">
      <alignment horizontal="right" vertical="top" wrapText="1"/>
    </xf>
    <xf numFmtId="164" fontId="1" fillId="0" borderId="3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right" vertical="top" wrapText="1"/>
    </xf>
    <xf numFmtId="0" fontId="2" fillId="0" borderId="26" xfId="0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vertical="top" wrapText="1"/>
    </xf>
    <xf numFmtId="165" fontId="2" fillId="0" borderId="34" xfId="0" applyNumberFormat="1" applyFont="1" applyFill="1" applyBorder="1" applyAlignment="1">
      <alignment horizontal="right" vertical="top" wrapText="1"/>
    </xf>
    <xf numFmtId="0" fontId="1" fillId="0" borderId="20" xfId="0" applyFont="1" applyFill="1" applyBorder="1" applyAlignment="1">
      <alignment vertical="top" wrapText="1"/>
    </xf>
    <xf numFmtId="0" fontId="1" fillId="0" borderId="37" xfId="0" applyFont="1" applyFill="1" applyBorder="1" applyAlignment="1">
      <alignment horizontal="right" vertical="top" wrapText="1"/>
    </xf>
    <xf numFmtId="0" fontId="1" fillId="0" borderId="38" xfId="0" applyFont="1" applyFill="1" applyBorder="1" applyAlignment="1">
      <alignment horizontal="center" vertical="top" wrapText="1"/>
    </xf>
    <xf numFmtId="165" fontId="2" fillId="0" borderId="24" xfId="0" applyNumberFormat="1" applyFont="1" applyFill="1" applyBorder="1" applyAlignment="1">
      <alignment horizontal="right" vertical="top" wrapText="1"/>
    </xf>
    <xf numFmtId="165" fontId="1" fillId="0" borderId="24" xfId="0" applyNumberFormat="1" applyFont="1" applyFill="1" applyBorder="1" applyAlignment="1">
      <alignment horizontal="right" vertical="top" wrapText="1"/>
    </xf>
    <xf numFmtId="165" fontId="1" fillId="0" borderId="35" xfId="0" applyNumberFormat="1" applyFont="1" applyFill="1" applyBorder="1" applyAlignment="1">
      <alignment horizontal="right" vertical="top" wrapText="1"/>
    </xf>
    <xf numFmtId="165" fontId="1" fillId="0" borderId="3" xfId="0" applyNumberFormat="1" applyFont="1" applyFill="1" applyBorder="1" applyAlignment="1">
      <alignment vertical="top" wrapText="1"/>
    </xf>
    <xf numFmtId="164" fontId="1" fillId="0" borderId="24" xfId="0" applyNumberFormat="1" applyFont="1" applyFill="1" applyBorder="1" applyAlignment="1">
      <alignment vertical="top" wrapText="1"/>
    </xf>
    <xf numFmtId="165" fontId="1" fillId="0" borderId="24" xfId="0" applyNumberFormat="1" applyFont="1" applyFill="1" applyBorder="1" applyAlignment="1">
      <alignment vertical="top" wrapText="1"/>
    </xf>
    <xf numFmtId="0" fontId="1" fillId="0" borderId="39" xfId="0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165" fontId="1" fillId="0" borderId="27" xfId="0" applyNumberFormat="1" applyFont="1" applyFill="1" applyBorder="1" applyAlignment="1">
      <alignment horizontal="right" vertical="top" wrapText="1"/>
    </xf>
    <xf numFmtId="164" fontId="1" fillId="0" borderId="3" xfId="0" applyNumberFormat="1" applyFont="1" applyFill="1" applyBorder="1" applyAlignment="1">
      <alignment horizontal="right" vertical="top" wrapText="1"/>
    </xf>
    <xf numFmtId="164" fontId="1" fillId="0" borderId="41" xfId="0" applyNumberFormat="1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center" vertical="top" wrapText="1"/>
    </xf>
    <xf numFmtId="165" fontId="2" fillId="0" borderId="3" xfId="0" applyNumberFormat="1" applyFont="1" applyFill="1" applyBorder="1" applyAlignment="1">
      <alignment horizontal="right" vertical="top" wrapText="1"/>
    </xf>
    <xf numFmtId="165" fontId="1" fillId="0" borderId="3" xfId="0" applyNumberFormat="1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0" fontId="1" fillId="0" borderId="32" xfId="0" applyFont="1" applyFill="1" applyBorder="1" applyAlignment="1">
      <alignment vertical="top" wrapText="1"/>
    </xf>
    <xf numFmtId="0" fontId="1" fillId="0" borderId="36" xfId="0" applyFont="1" applyFill="1" applyBorder="1" applyAlignment="1">
      <alignment vertical="top" wrapText="1"/>
    </xf>
    <xf numFmtId="0" fontId="1" fillId="0" borderId="42" xfId="0" applyFont="1" applyFill="1" applyBorder="1" applyAlignment="1">
      <alignment horizontal="center" vertical="top" wrapText="1"/>
    </xf>
    <xf numFmtId="166" fontId="1" fillId="0" borderId="3" xfId="0" applyNumberFormat="1" applyFont="1" applyFill="1" applyBorder="1" applyAlignment="1">
      <alignment horizontal="right" vertical="top" wrapText="1"/>
    </xf>
    <xf numFmtId="166" fontId="2" fillId="0" borderId="3" xfId="0" applyNumberFormat="1" applyFont="1" applyFill="1" applyBorder="1" applyAlignment="1">
      <alignment horizontal="right" vertical="top" wrapText="1"/>
    </xf>
    <xf numFmtId="166" fontId="1" fillId="0" borderId="3" xfId="0" applyNumberFormat="1" applyFont="1" applyFill="1" applyBorder="1" applyAlignment="1">
      <alignment vertical="top" wrapText="1"/>
    </xf>
    <xf numFmtId="165" fontId="1" fillId="0" borderId="6" xfId="0" applyNumberFormat="1" applyFont="1" applyFill="1" applyBorder="1" applyAlignment="1">
      <alignment horizontal="right" vertical="top" wrapText="1"/>
    </xf>
    <xf numFmtId="166" fontId="1" fillId="0" borderId="6" xfId="0" applyNumberFormat="1" applyFont="1" applyFill="1" applyBorder="1" applyAlignment="1">
      <alignment horizontal="right" vertical="top" wrapText="1"/>
    </xf>
    <xf numFmtId="0" fontId="1" fillId="0" borderId="43" xfId="0" applyFont="1" applyFill="1" applyBorder="1" applyAlignment="1">
      <alignment vertical="top" wrapText="1"/>
    </xf>
    <xf numFmtId="0" fontId="1" fillId="0" borderId="30" xfId="0" applyFont="1" applyFill="1" applyBorder="1" applyAlignment="1">
      <alignment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right" vertical="top" wrapText="1"/>
    </xf>
    <xf numFmtId="164" fontId="1" fillId="0" borderId="30" xfId="0" applyNumberFormat="1" applyFont="1" applyFill="1" applyBorder="1" applyAlignment="1">
      <alignment horizontal="right" vertical="top" wrapText="1"/>
    </xf>
    <xf numFmtId="165" fontId="1" fillId="0" borderId="30" xfId="0" applyNumberFormat="1" applyFont="1" applyFill="1" applyBorder="1" applyAlignment="1">
      <alignment horizontal="right" vertical="top" wrapText="1"/>
    </xf>
    <xf numFmtId="166" fontId="1" fillId="0" borderId="30" xfId="0" applyNumberFormat="1" applyFont="1" applyFill="1" applyBorder="1" applyAlignment="1">
      <alignment horizontal="right" vertical="top" wrapText="1"/>
    </xf>
    <xf numFmtId="0" fontId="1" fillId="0" borderId="44" xfId="0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 wrapText="1"/>
    </xf>
    <xf numFmtId="165" fontId="1" fillId="0" borderId="27" xfId="0" applyNumberFormat="1" applyFont="1" applyFill="1" applyBorder="1" applyAlignment="1">
      <alignment vertical="top" wrapText="1"/>
    </xf>
    <xf numFmtId="165" fontId="1" fillId="0" borderId="6" xfId="0" applyNumberFormat="1" applyFont="1" applyFill="1" applyBorder="1" applyAlignment="1">
      <alignment vertical="top" wrapText="1"/>
    </xf>
    <xf numFmtId="166" fontId="1" fillId="0" borderId="6" xfId="0" applyNumberFormat="1" applyFont="1" applyFill="1" applyBorder="1" applyAlignment="1">
      <alignment vertical="top" wrapText="1"/>
    </xf>
    <xf numFmtId="166" fontId="1" fillId="0" borderId="0" xfId="0" applyNumberFormat="1" applyFont="1" applyFill="1" applyBorder="1" applyAlignment="1">
      <alignment vertical="top" wrapText="1"/>
    </xf>
    <xf numFmtId="164" fontId="1" fillId="0" borderId="0" xfId="0" applyNumberFormat="1" applyFont="1" applyFill="1" applyAlignment="1">
      <alignment vertical="top" wrapText="1"/>
    </xf>
    <xf numFmtId="165" fontId="1" fillId="0" borderId="0" xfId="0" applyNumberFormat="1" applyFont="1" applyFill="1" applyAlignment="1">
      <alignment vertical="top" wrapText="1"/>
    </xf>
    <xf numFmtId="166" fontId="1" fillId="0" borderId="0" xfId="0" applyNumberFormat="1" applyFont="1" applyFill="1" applyAlignment="1">
      <alignment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164" fontId="1" fillId="0" borderId="34" xfId="0" applyNumberFormat="1" applyFont="1" applyFill="1" applyBorder="1" applyAlignment="1">
      <alignment horizontal="center" vertical="center" wrapText="1"/>
    </xf>
    <xf numFmtId="165" fontId="1" fillId="0" borderId="24" xfId="0" applyNumberFormat="1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165" fontId="1" fillId="0" borderId="0" xfId="0" applyNumberFormat="1" applyFont="1" applyFill="1" applyBorder="1" applyAlignment="1">
      <alignment vertical="top" wrapText="1"/>
    </xf>
    <xf numFmtId="0" fontId="1" fillId="0" borderId="42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164" fontId="1" fillId="0" borderId="30" xfId="0" applyNumberFormat="1" applyFont="1" applyFill="1" applyBorder="1" applyAlignment="1">
      <alignment vertical="top" wrapText="1"/>
    </xf>
    <xf numFmtId="165" fontId="1" fillId="0" borderId="41" xfId="0" applyNumberFormat="1" applyFont="1" applyFill="1" applyBorder="1" applyAlignment="1">
      <alignment vertical="top" wrapText="1"/>
    </xf>
    <xf numFmtId="165" fontId="1" fillId="0" borderId="30" xfId="0" applyNumberFormat="1" applyFont="1" applyFill="1" applyBorder="1" applyAlignment="1">
      <alignment vertical="top" wrapText="1"/>
    </xf>
    <xf numFmtId="166" fontId="1" fillId="0" borderId="30" xfId="0" applyNumberFormat="1" applyFont="1" applyFill="1" applyBorder="1" applyAlignment="1">
      <alignment vertical="top" wrapText="1"/>
    </xf>
    <xf numFmtId="165" fontId="2" fillId="0" borderId="34" xfId="0" applyNumberFormat="1" applyFont="1" applyFill="1" applyBorder="1" applyAlignment="1">
      <alignment vertical="top" wrapText="1"/>
    </xf>
    <xf numFmtId="165" fontId="2" fillId="0" borderId="3" xfId="0" applyNumberFormat="1" applyFont="1" applyFill="1" applyBorder="1" applyAlignment="1">
      <alignment vertical="top" wrapText="1"/>
    </xf>
    <xf numFmtId="166" fontId="2" fillId="0" borderId="3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64" fontId="2" fillId="0" borderId="3" xfId="0" applyNumberFormat="1" applyFont="1" applyFill="1" applyBorder="1" applyAlignment="1">
      <alignment horizontal="right" vertical="top" wrapText="1"/>
    </xf>
    <xf numFmtId="164" fontId="1" fillId="0" borderId="6" xfId="0" applyNumberFormat="1" applyFont="1" applyFill="1" applyBorder="1" applyAlignment="1">
      <alignment horizontal="right" vertical="top" wrapText="1"/>
    </xf>
    <xf numFmtId="164" fontId="2" fillId="0" borderId="3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31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8;&#1054;&#1063;&#1053;&#1045;&#1053;&#1048;&#1045;%202018/&#1086;&#1082;&#1090;&#1103;&#1073;&#1088;&#1100;/&#1055;&#1088;&#1080;&#1083;&#1086;&#1078;&#1077;&#1085;&#1080;&#1077;%206%20(&#1042;&#1057;&#1056;)%20-2018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</sheetNames>
    <sheetDataSet>
      <sheetData sheetId="0">
        <row r="207">
          <cell r="B207" t="str">
            <v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v>
          </cell>
          <cell r="C207">
            <v>905</v>
          </cell>
          <cell r="D207" t="str">
            <v>07</v>
          </cell>
          <cell r="E207" t="str">
            <v>01</v>
          </cell>
          <cell r="F207" t="str">
            <v>62 1 06 L1590</v>
          </cell>
          <cell r="H207">
            <v>0</v>
          </cell>
        </row>
        <row r="208">
          <cell r="B208" t="str">
            <v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v>
          </cell>
          <cell r="C208">
            <v>905</v>
          </cell>
          <cell r="D208" t="str">
            <v>07</v>
          </cell>
          <cell r="E208" t="str">
            <v>01</v>
          </cell>
          <cell r="F208" t="str">
            <v>62 1 06 L1590</v>
          </cell>
          <cell r="H208" t="str">
            <v>18-В95</v>
          </cell>
        </row>
        <row r="304">
          <cell r="B304" t="str">
            <v>Обеспечение отдыха и оздоровления детей в оздоровительных лагерях с дневным пребыванием детей на базе образовательных организаций</v>
          </cell>
          <cell r="C304">
            <v>905</v>
          </cell>
          <cell r="D304" t="str">
            <v>07</v>
          </cell>
          <cell r="E304" t="str">
            <v>07</v>
          </cell>
          <cell r="F304" t="str">
            <v>62 2 03 60110</v>
          </cell>
        </row>
        <row r="305">
          <cell r="B305" t="str">
            <v>Предоставление субсидий бюджетным, автономным учреждениям и иным некоммерческим организациям</v>
          </cell>
          <cell r="C305">
            <v>905</v>
          </cell>
          <cell r="D305" t="str">
            <v>07</v>
          </cell>
          <cell r="E305" t="str">
            <v>07</v>
          </cell>
          <cell r="F305" t="str">
            <v>62 2 03 60110</v>
          </cell>
          <cell r="G305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533"/>
  <sheetViews>
    <sheetView tabSelected="1" view="pageBreakPreview" topLeftCell="A507" zoomScale="80" zoomScaleNormal="68" zoomScaleSheetLayoutView="80" workbookViewId="0">
      <selection activeCell="AB209" sqref="AB209"/>
    </sheetView>
  </sheetViews>
  <sheetFormatPr defaultRowHeight="15.75" x14ac:dyDescent="0.2"/>
  <cols>
    <col min="1" max="1" width="4.5" style="82" customWidth="1"/>
    <col min="2" max="2" width="110.33203125" style="82" customWidth="1"/>
    <col min="3" max="3" width="12.1640625" style="82" customWidth="1"/>
    <col min="4" max="5" width="9.33203125" style="82" customWidth="1"/>
    <col min="6" max="6" width="19" style="82" customWidth="1"/>
    <col min="7" max="7" width="12" style="82" customWidth="1"/>
    <col min="8" max="8" width="15.5" style="82" customWidth="1"/>
    <col min="9" max="9" width="17.83203125" style="114" hidden="1" customWidth="1"/>
    <col min="10" max="10" width="17.5" style="82" hidden="1" customWidth="1"/>
    <col min="11" max="11" width="31.33203125" style="82" hidden="1" customWidth="1"/>
    <col min="12" max="12" width="25.33203125" style="82" hidden="1" customWidth="1"/>
    <col min="13" max="13" width="16.6640625" style="115" hidden="1" customWidth="1"/>
    <col min="14" max="14" width="24" style="115" hidden="1" customWidth="1"/>
    <col min="15" max="15" width="15.1640625" style="115" hidden="1" customWidth="1"/>
    <col min="16" max="16" width="17.5" style="115" hidden="1" customWidth="1"/>
    <col min="17" max="17" width="21" style="115" hidden="1" customWidth="1"/>
    <col min="18" max="18" width="20.1640625" style="115" hidden="1" customWidth="1"/>
    <col min="19" max="19" width="15.83203125" style="115" hidden="1" customWidth="1"/>
    <col min="20" max="20" width="14.33203125" style="115" hidden="1" customWidth="1"/>
    <col min="21" max="21" width="17.6640625" style="115" hidden="1" customWidth="1"/>
    <col min="22" max="22" width="20.1640625" style="115" hidden="1" customWidth="1"/>
    <col min="23" max="23" width="23.33203125" style="116" hidden="1" customWidth="1"/>
    <col min="24" max="24" width="19.5" style="116" hidden="1" customWidth="1"/>
    <col min="25" max="25" width="17.6640625" style="116" hidden="1" customWidth="1"/>
    <col min="26" max="27" width="15.83203125" style="116" hidden="1" customWidth="1"/>
    <col min="28" max="28" width="19.33203125" style="114" customWidth="1"/>
    <col min="29" max="29" width="16.5" style="82" customWidth="1"/>
    <col min="30" max="30" width="16" style="82" bestFit="1" customWidth="1"/>
    <col min="31" max="16384" width="9.33203125" style="82"/>
  </cols>
  <sheetData>
    <row r="2" spans="1:31" ht="66.75" customHeight="1" x14ac:dyDescent="0.2">
      <c r="D2" s="141" t="s">
        <v>515</v>
      </c>
      <c r="E2" s="141"/>
      <c r="F2" s="141"/>
      <c r="G2" s="141"/>
    </row>
    <row r="3" spans="1:31" ht="66.75" customHeight="1" x14ac:dyDescent="0.2">
      <c r="D3" s="141" t="s">
        <v>436</v>
      </c>
      <c r="E3" s="141"/>
      <c r="F3" s="141"/>
      <c r="G3" s="141"/>
      <c r="I3" s="82"/>
    </row>
    <row r="5" spans="1:31" x14ac:dyDescent="0.2">
      <c r="A5" s="142" t="s">
        <v>375</v>
      </c>
      <c r="B5" s="142"/>
      <c r="C5" s="142"/>
      <c r="D5" s="142"/>
      <c r="E5" s="142"/>
      <c r="F5" s="142"/>
      <c r="G5" s="142"/>
      <c r="H5" s="139"/>
    </row>
    <row r="6" spans="1:31" ht="21" customHeight="1" x14ac:dyDescent="0.2">
      <c r="A6" s="139"/>
      <c r="B6" s="145"/>
      <c r="C6" s="145"/>
      <c r="D6" s="145"/>
      <c r="E6" s="145"/>
      <c r="F6" s="145"/>
      <c r="G6" s="145"/>
      <c r="H6" s="145"/>
    </row>
    <row r="7" spans="1:31" ht="16.5" customHeight="1" thickBot="1" x14ac:dyDescent="0.25">
      <c r="A7" s="144" t="s">
        <v>1</v>
      </c>
      <c r="B7" s="144"/>
      <c r="C7" s="144"/>
      <c r="D7" s="144"/>
      <c r="E7" s="144"/>
      <c r="F7" s="144"/>
      <c r="G7" s="144"/>
      <c r="H7" s="144"/>
    </row>
    <row r="8" spans="1:31" ht="79.5" customHeight="1" thickBot="1" x14ac:dyDescent="0.25">
      <c r="A8" s="117" t="s">
        <v>2</v>
      </c>
      <c r="B8" s="118" t="s">
        <v>3</v>
      </c>
      <c r="C8" s="118" t="s">
        <v>4</v>
      </c>
      <c r="D8" s="118" t="s">
        <v>5</v>
      </c>
      <c r="E8" s="118" t="s">
        <v>6</v>
      </c>
      <c r="F8" s="118" t="s">
        <v>7</v>
      </c>
      <c r="G8" s="118" t="s">
        <v>8</v>
      </c>
      <c r="H8" s="119" t="s">
        <v>333</v>
      </c>
      <c r="I8" s="120" t="s">
        <v>376</v>
      </c>
      <c r="J8" s="5" t="s">
        <v>437</v>
      </c>
      <c r="K8" s="5" t="s">
        <v>438</v>
      </c>
      <c r="L8" s="5" t="s">
        <v>439</v>
      </c>
      <c r="M8" s="121" t="s">
        <v>440</v>
      </c>
      <c r="N8" s="121" t="s">
        <v>454</v>
      </c>
      <c r="O8" s="77" t="s">
        <v>453</v>
      </c>
      <c r="P8" s="77" t="s">
        <v>437</v>
      </c>
      <c r="Q8" s="77" t="s">
        <v>452</v>
      </c>
      <c r="R8" s="77" t="s">
        <v>472</v>
      </c>
      <c r="S8" s="77" t="s">
        <v>440</v>
      </c>
      <c r="T8" s="77" t="s">
        <v>483</v>
      </c>
      <c r="U8" s="77" t="s">
        <v>437</v>
      </c>
      <c r="V8" s="77" t="s">
        <v>472</v>
      </c>
      <c r="W8" s="98" t="s">
        <v>440</v>
      </c>
      <c r="X8" s="98" t="s">
        <v>494</v>
      </c>
      <c r="Y8" s="98" t="s">
        <v>437</v>
      </c>
      <c r="Z8" s="98" t="s">
        <v>495</v>
      </c>
      <c r="AA8" s="98" t="s">
        <v>512</v>
      </c>
      <c r="AB8" s="65" t="s">
        <v>440</v>
      </c>
      <c r="AC8" s="26"/>
      <c r="AD8" s="26"/>
      <c r="AE8" s="26"/>
    </row>
    <row r="9" spans="1:31" x14ac:dyDescent="0.2">
      <c r="A9" s="52">
        <v>1</v>
      </c>
      <c r="B9" s="53" t="s">
        <v>65</v>
      </c>
      <c r="C9" s="54">
        <v>901</v>
      </c>
      <c r="D9" s="54" t="s">
        <v>0</v>
      </c>
      <c r="E9" s="54" t="s">
        <v>0</v>
      </c>
      <c r="F9" s="55" t="s">
        <v>0</v>
      </c>
      <c r="G9" s="56" t="s">
        <v>0</v>
      </c>
      <c r="H9" s="56"/>
      <c r="I9" s="60">
        <f t="shared" ref="I9:X12" si="0">I10</f>
        <v>3498.6</v>
      </c>
      <c r="J9" s="60">
        <f t="shared" si="0"/>
        <v>0</v>
      </c>
      <c r="K9" s="60">
        <f t="shared" si="0"/>
        <v>0</v>
      </c>
      <c r="L9" s="60">
        <f t="shared" si="0"/>
        <v>0</v>
      </c>
      <c r="M9" s="74">
        <f t="shared" si="0"/>
        <v>3498.6</v>
      </c>
      <c r="N9" s="74">
        <f t="shared" si="0"/>
        <v>0</v>
      </c>
      <c r="O9" s="74">
        <f t="shared" si="0"/>
        <v>0</v>
      </c>
      <c r="P9" s="74">
        <f t="shared" si="0"/>
        <v>-32.4</v>
      </c>
      <c r="Q9" s="74">
        <f t="shared" si="0"/>
        <v>0</v>
      </c>
      <c r="R9" s="74">
        <f t="shared" si="0"/>
        <v>0</v>
      </c>
      <c r="S9" s="89">
        <f t="shared" si="0"/>
        <v>3466.2</v>
      </c>
      <c r="T9" s="89">
        <f t="shared" si="0"/>
        <v>0</v>
      </c>
      <c r="U9" s="89">
        <f t="shared" si="0"/>
        <v>0</v>
      </c>
      <c r="V9" s="89">
        <f t="shared" si="0"/>
        <v>0</v>
      </c>
      <c r="W9" s="97">
        <f t="shared" si="0"/>
        <v>3466.2</v>
      </c>
      <c r="X9" s="97">
        <f t="shared" si="0"/>
        <v>0</v>
      </c>
      <c r="Y9" s="97">
        <f t="shared" ref="Y9:AB12" si="1">Y10</f>
        <v>0</v>
      </c>
      <c r="Z9" s="97">
        <f t="shared" si="1"/>
        <v>0</v>
      </c>
      <c r="AA9" s="97"/>
      <c r="AB9" s="136">
        <f t="shared" si="1"/>
        <v>3466.2</v>
      </c>
      <c r="AC9" s="26"/>
      <c r="AD9" s="26"/>
      <c r="AE9" s="26"/>
    </row>
    <row r="10" spans="1:31" x14ac:dyDescent="0.2">
      <c r="A10" s="10" t="s">
        <v>0</v>
      </c>
      <c r="B10" s="8" t="s">
        <v>38</v>
      </c>
      <c r="C10" s="2">
        <v>901</v>
      </c>
      <c r="D10" s="2" t="s">
        <v>20</v>
      </c>
      <c r="E10" s="2" t="s">
        <v>0</v>
      </c>
      <c r="F10" s="57" t="s">
        <v>0</v>
      </c>
      <c r="G10" s="7" t="s">
        <v>0</v>
      </c>
      <c r="H10" s="7"/>
      <c r="I10" s="61">
        <f t="shared" si="0"/>
        <v>3498.6</v>
      </c>
      <c r="J10" s="61">
        <f t="shared" si="0"/>
        <v>0</v>
      </c>
      <c r="K10" s="61">
        <f t="shared" si="0"/>
        <v>0</v>
      </c>
      <c r="L10" s="61">
        <f t="shared" si="0"/>
        <v>0</v>
      </c>
      <c r="M10" s="75">
        <f t="shared" si="0"/>
        <v>3498.6</v>
      </c>
      <c r="N10" s="75">
        <f t="shared" si="0"/>
        <v>0</v>
      </c>
      <c r="O10" s="75">
        <f t="shared" si="0"/>
        <v>0</v>
      </c>
      <c r="P10" s="75">
        <f t="shared" si="0"/>
        <v>-32.4</v>
      </c>
      <c r="Q10" s="75">
        <f t="shared" si="0"/>
        <v>0</v>
      </c>
      <c r="R10" s="75">
        <f t="shared" si="0"/>
        <v>0</v>
      </c>
      <c r="S10" s="90">
        <f t="shared" si="0"/>
        <v>3466.2</v>
      </c>
      <c r="T10" s="90">
        <f t="shared" si="0"/>
        <v>0</v>
      </c>
      <c r="U10" s="90">
        <f t="shared" si="0"/>
        <v>0</v>
      </c>
      <c r="V10" s="90">
        <f t="shared" si="0"/>
        <v>0</v>
      </c>
      <c r="W10" s="96">
        <f t="shared" si="0"/>
        <v>3466.2</v>
      </c>
      <c r="X10" s="96">
        <f t="shared" si="0"/>
        <v>0</v>
      </c>
      <c r="Y10" s="96">
        <f t="shared" si="1"/>
        <v>0</v>
      </c>
      <c r="Z10" s="96">
        <f t="shared" si="1"/>
        <v>0</v>
      </c>
      <c r="AA10" s="96"/>
      <c r="AB10" s="86">
        <f t="shared" si="1"/>
        <v>3466.2</v>
      </c>
      <c r="AC10" s="26"/>
      <c r="AD10" s="113"/>
      <c r="AE10" s="26"/>
    </row>
    <row r="11" spans="1:31" ht="31.5" x14ac:dyDescent="0.2">
      <c r="A11" s="10" t="s">
        <v>0</v>
      </c>
      <c r="B11" s="8" t="s">
        <v>61</v>
      </c>
      <c r="C11" s="2">
        <v>901</v>
      </c>
      <c r="D11" s="2" t="s">
        <v>20</v>
      </c>
      <c r="E11" s="2" t="s">
        <v>26</v>
      </c>
      <c r="F11" s="57" t="s">
        <v>0</v>
      </c>
      <c r="G11" s="7" t="s">
        <v>0</v>
      </c>
      <c r="H11" s="7"/>
      <c r="I11" s="61">
        <f t="shared" si="0"/>
        <v>3498.6</v>
      </c>
      <c r="J11" s="61">
        <f t="shared" si="0"/>
        <v>0</v>
      </c>
      <c r="K11" s="61">
        <f t="shared" si="0"/>
        <v>0</v>
      </c>
      <c r="L11" s="61">
        <f t="shared" si="0"/>
        <v>0</v>
      </c>
      <c r="M11" s="75">
        <f t="shared" si="0"/>
        <v>3498.6</v>
      </c>
      <c r="N11" s="75">
        <f t="shared" si="0"/>
        <v>0</v>
      </c>
      <c r="O11" s="75">
        <f t="shared" si="0"/>
        <v>0</v>
      </c>
      <c r="P11" s="75">
        <f t="shared" si="0"/>
        <v>-32.4</v>
      </c>
      <c r="Q11" s="75">
        <f t="shared" si="0"/>
        <v>0</v>
      </c>
      <c r="R11" s="75">
        <f t="shared" si="0"/>
        <v>0</v>
      </c>
      <c r="S11" s="90">
        <f t="shared" si="0"/>
        <v>3466.2</v>
      </c>
      <c r="T11" s="90">
        <f t="shared" si="0"/>
        <v>0</v>
      </c>
      <c r="U11" s="90">
        <f t="shared" si="0"/>
        <v>0</v>
      </c>
      <c r="V11" s="90">
        <f t="shared" si="0"/>
        <v>0</v>
      </c>
      <c r="W11" s="96">
        <f t="shared" si="0"/>
        <v>3466.2</v>
      </c>
      <c r="X11" s="96">
        <f t="shared" si="0"/>
        <v>0</v>
      </c>
      <c r="Y11" s="96">
        <f t="shared" si="1"/>
        <v>0</v>
      </c>
      <c r="Z11" s="96">
        <f t="shared" si="1"/>
        <v>0</v>
      </c>
      <c r="AA11" s="96"/>
      <c r="AB11" s="86">
        <f t="shared" si="1"/>
        <v>3466.2</v>
      </c>
      <c r="AC11" s="26"/>
      <c r="AD11" s="26"/>
      <c r="AE11" s="26"/>
    </row>
    <row r="12" spans="1:31" x14ac:dyDescent="0.2">
      <c r="A12" s="10" t="s">
        <v>0</v>
      </c>
      <c r="B12" s="8" t="s">
        <v>31</v>
      </c>
      <c r="C12" s="2">
        <v>901</v>
      </c>
      <c r="D12" s="2" t="s">
        <v>20</v>
      </c>
      <c r="E12" s="2" t="s">
        <v>26</v>
      </c>
      <c r="F12" s="57" t="s">
        <v>147</v>
      </c>
      <c r="G12" s="7" t="s">
        <v>0</v>
      </c>
      <c r="H12" s="7"/>
      <c r="I12" s="61">
        <f t="shared" si="0"/>
        <v>3498.6</v>
      </c>
      <c r="J12" s="61">
        <f t="shared" si="0"/>
        <v>0</v>
      </c>
      <c r="K12" s="61">
        <f t="shared" si="0"/>
        <v>0</v>
      </c>
      <c r="L12" s="61">
        <f t="shared" si="0"/>
        <v>0</v>
      </c>
      <c r="M12" s="75">
        <f t="shared" si="0"/>
        <v>3498.6</v>
      </c>
      <c r="N12" s="75">
        <f t="shared" si="0"/>
        <v>0</v>
      </c>
      <c r="O12" s="75">
        <f t="shared" si="0"/>
        <v>0</v>
      </c>
      <c r="P12" s="75">
        <f t="shared" si="0"/>
        <v>-32.4</v>
      </c>
      <c r="Q12" s="75">
        <f t="shared" si="0"/>
        <v>0</v>
      </c>
      <c r="R12" s="75">
        <f t="shared" si="0"/>
        <v>0</v>
      </c>
      <c r="S12" s="90">
        <f t="shared" si="0"/>
        <v>3466.2</v>
      </c>
      <c r="T12" s="90">
        <f t="shared" si="0"/>
        <v>0</v>
      </c>
      <c r="U12" s="90">
        <f t="shared" si="0"/>
        <v>0</v>
      </c>
      <c r="V12" s="90">
        <f t="shared" si="0"/>
        <v>0</v>
      </c>
      <c r="W12" s="96">
        <f t="shared" si="0"/>
        <v>3466.2</v>
      </c>
      <c r="X12" s="96">
        <f t="shared" si="0"/>
        <v>0</v>
      </c>
      <c r="Y12" s="96">
        <f t="shared" si="1"/>
        <v>0</v>
      </c>
      <c r="Z12" s="96">
        <f t="shared" si="1"/>
        <v>0</v>
      </c>
      <c r="AA12" s="96"/>
      <c r="AB12" s="86">
        <f t="shared" si="1"/>
        <v>3466.2</v>
      </c>
      <c r="AC12" s="26"/>
      <c r="AD12" s="26"/>
      <c r="AE12" s="26"/>
    </row>
    <row r="13" spans="1:31" ht="31.5" x14ac:dyDescent="0.2">
      <c r="A13" s="10" t="s">
        <v>0</v>
      </c>
      <c r="B13" s="8" t="s">
        <v>66</v>
      </c>
      <c r="C13" s="2">
        <v>901</v>
      </c>
      <c r="D13" s="2" t="s">
        <v>20</v>
      </c>
      <c r="E13" s="2" t="s">
        <v>26</v>
      </c>
      <c r="F13" s="57" t="s">
        <v>148</v>
      </c>
      <c r="G13" s="7" t="s">
        <v>0</v>
      </c>
      <c r="H13" s="7"/>
      <c r="I13" s="61">
        <f>I14+I16</f>
        <v>3498.6</v>
      </c>
      <c r="J13" s="61">
        <f t="shared" ref="J13:AB13" si="2">J14+J16</f>
        <v>0</v>
      </c>
      <c r="K13" s="61">
        <f t="shared" si="2"/>
        <v>0</v>
      </c>
      <c r="L13" s="61">
        <f t="shared" si="2"/>
        <v>0</v>
      </c>
      <c r="M13" s="75">
        <f t="shared" si="2"/>
        <v>3498.6</v>
      </c>
      <c r="N13" s="75">
        <f t="shared" si="2"/>
        <v>0</v>
      </c>
      <c r="O13" s="75">
        <f t="shared" si="2"/>
        <v>0</v>
      </c>
      <c r="P13" s="75">
        <f t="shared" si="2"/>
        <v>-32.4</v>
      </c>
      <c r="Q13" s="75">
        <f t="shared" si="2"/>
        <v>0</v>
      </c>
      <c r="R13" s="75">
        <f t="shared" si="2"/>
        <v>0</v>
      </c>
      <c r="S13" s="90">
        <f t="shared" si="2"/>
        <v>3466.2</v>
      </c>
      <c r="T13" s="90">
        <f t="shared" si="2"/>
        <v>0</v>
      </c>
      <c r="U13" s="90">
        <f t="shared" si="2"/>
        <v>0</v>
      </c>
      <c r="V13" s="90">
        <f t="shared" si="2"/>
        <v>0</v>
      </c>
      <c r="W13" s="96">
        <f t="shared" si="2"/>
        <v>3466.2</v>
      </c>
      <c r="X13" s="96">
        <f t="shared" si="2"/>
        <v>0</v>
      </c>
      <c r="Y13" s="96">
        <f t="shared" si="2"/>
        <v>0</v>
      </c>
      <c r="Z13" s="96">
        <f t="shared" si="2"/>
        <v>0</v>
      </c>
      <c r="AA13" s="96"/>
      <c r="AB13" s="86">
        <f t="shared" si="2"/>
        <v>3466.2</v>
      </c>
      <c r="AC13" s="26"/>
      <c r="AD13" s="26"/>
      <c r="AE13" s="26"/>
    </row>
    <row r="14" spans="1:31" x14ac:dyDescent="0.2">
      <c r="A14" s="10" t="s">
        <v>0</v>
      </c>
      <c r="B14" s="8" t="s">
        <v>67</v>
      </c>
      <c r="C14" s="2">
        <v>901</v>
      </c>
      <c r="D14" s="2" t="s">
        <v>20</v>
      </c>
      <c r="E14" s="2" t="s">
        <v>26</v>
      </c>
      <c r="F14" s="57" t="s">
        <v>146</v>
      </c>
      <c r="G14" s="7" t="s">
        <v>0</v>
      </c>
      <c r="H14" s="7"/>
      <c r="I14" s="61">
        <f>I15</f>
        <v>1302.9000000000001</v>
      </c>
      <c r="J14" s="61">
        <f t="shared" ref="J14:AB14" si="3">J15</f>
        <v>0</v>
      </c>
      <c r="K14" s="61">
        <f t="shared" si="3"/>
        <v>0</v>
      </c>
      <c r="L14" s="61">
        <f t="shared" si="3"/>
        <v>0</v>
      </c>
      <c r="M14" s="75">
        <f t="shared" si="3"/>
        <v>1302.9000000000001</v>
      </c>
      <c r="N14" s="75">
        <f t="shared" si="3"/>
        <v>0</v>
      </c>
      <c r="O14" s="75">
        <f t="shared" si="3"/>
        <v>0</v>
      </c>
      <c r="P14" s="75">
        <f t="shared" si="3"/>
        <v>0</v>
      </c>
      <c r="Q14" s="75">
        <f t="shared" si="3"/>
        <v>0</v>
      </c>
      <c r="R14" s="75">
        <f t="shared" si="3"/>
        <v>0</v>
      </c>
      <c r="S14" s="90">
        <f t="shared" si="3"/>
        <v>1302.9000000000001</v>
      </c>
      <c r="T14" s="90">
        <f t="shared" si="3"/>
        <v>0</v>
      </c>
      <c r="U14" s="90">
        <f t="shared" si="3"/>
        <v>0</v>
      </c>
      <c r="V14" s="90">
        <f t="shared" si="3"/>
        <v>0</v>
      </c>
      <c r="W14" s="96">
        <f t="shared" si="3"/>
        <v>1302.9000000000001</v>
      </c>
      <c r="X14" s="96">
        <f t="shared" si="3"/>
        <v>0</v>
      </c>
      <c r="Y14" s="96">
        <f t="shared" si="3"/>
        <v>0</v>
      </c>
      <c r="Z14" s="96">
        <f t="shared" si="3"/>
        <v>0</v>
      </c>
      <c r="AA14" s="96"/>
      <c r="AB14" s="86">
        <f t="shared" si="3"/>
        <v>1302.9000000000001</v>
      </c>
      <c r="AC14" s="26"/>
      <c r="AD14" s="26"/>
      <c r="AE14" s="26"/>
    </row>
    <row r="15" spans="1:31" ht="47.25" x14ac:dyDescent="0.2">
      <c r="A15" s="10" t="s">
        <v>0</v>
      </c>
      <c r="B15" s="8" t="s">
        <v>21</v>
      </c>
      <c r="C15" s="2">
        <v>901</v>
      </c>
      <c r="D15" s="2" t="s">
        <v>20</v>
      </c>
      <c r="E15" s="2" t="s">
        <v>26</v>
      </c>
      <c r="F15" s="57" t="s">
        <v>146</v>
      </c>
      <c r="G15" s="7" t="s">
        <v>22</v>
      </c>
      <c r="H15" s="7"/>
      <c r="I15" s="61">
        <v>1302.9000000000001</v>
      </c>
      <c r="J15" s="65"/>
      <c r="K15" s="65"/>
      <c r="L15" s="65"/>
      <c r="M15" s="79">
        <f>I15+J15+K15+L15</f>
        <v>1302.9000000000001</v>
      </c>
      <c r="N15" s="79"/>
      <c r="O15" s="77"/>
      <c r="P15" s="77"/>
      <c r="Q15" s="77"/>
      <c r="R15" s="77"/>
      <c r="S15" s="77">
        <f>M15+N15+O15+P15+Q15</f>
        <v>1302.9000000000001</v>
      </c>
      <c r="T15" s="77"/>
      <c r="U15" s="77"/>
      <c r="V15" s="77"/>
      <c r="W15" s="98">
        <f>S15+T15+U15+V15</f>
        <v>1302.9000000000001</v>
      </c>
      <c r="X15" s="98"/>
      <c r="Y15" s="98"/>
      <c r="Z15" s="98"/>
      <c r="AA15" s="98"/>
      <c r="AB15" s="65">
        <f>W15+X15+Y15+Z15</f>
        <v>1302.9000000000001</v>
      </c>
      <c r="AC15" s="26"/>
      <c r="AD15" s="26"/>
      <c r="AE15" s="26"/>
    </row>
    <row r="16" spans="1:31" x14ac:dyDescent="0.2">
      <c r="A16" s="10" t="s">
        <v>0</v>
      </c>
      <c r="B16" s="8" t="s">
        <v>68</v>
      </c>
      <c r="C16" s="2">
        <v>901</v>
      </c>
      <c r="D16" s="2" t="s">
        <v>20</v>
      </c>
      <c r="E16" s="2" t="s">
        <v>26</v>
      </c>
      <c r="F16" s="57" t="s">
        <v>149</v>
      </c>
      <c r="G16" s="7" t="s">
        <v>0</v>
      </c>
      <c r="H16" s="7"/>
      <c r="I16" s="61">
        <f>I17+I18+I19</f>
        <v>2195.6999999999998</v>
      </c>
      <c r="J16" s="61">
        <f t="shared" ref="J16:AB16" si="4">J17+J18+J19</f>
        <v>0</v>
      </c>
      <c r="K16" s="61">
        <f t="shared" si="4"/>
        <v>0</v>
      </c>
      <c r="L16" s="61">
        <f t="shared" si="4"/>
        <v>0</v>
      </c>
      <c r="M16" s="75">
        <f t="shared" si="4"/>
        <v>2195.6999999999998</v>
      </c>
      <c r="N16" s="75">
        <f t="shared" si="4"/>
        <v>0</v>
      </c>
      <c r="O16" s="75">
        <f t="shared" si="4"/>
        <v>0</v>
      </c>
      <c r="P16" s="75">
        <f t="shared" si="4"/>
        <v>-32.4</v>
      </c>
      <c r="Q16" s="75">
        <f t="shared" si="4"/>
        <v>0</v>
      </c>
      <c r="R16" s="75">
        <f t="shared" si="4"/>
        <v>0</v>
      </c>
      <c r="S16" s="90">
        <f t="shared" si="4"/>
        <v>2163.2999999999997</v>
      </c>
      <c r="T16" s="90">
        <f t="shared" si="4"/>
        <v>0</v>
      </c>
      <c r="U16" s="90">
        <f t="shared" si="4"/>
        <v>0</v>
      </c>
      <c r="V16" s="90">
        <f t="shared" si="4"/>
        <v>0</v>
      </c>
      <c r="W16" s="96">
        <f t="shared" si="4"/>
        <v>2163.2999999999997</v>
      </c>
      <c r="X16" s="96">
        <f t="shared" si="4"/>
        <v>0</v>
      </c>
      <c r="Y16" s="96">
        <f t="shared" si="4"/>
        <v>0</v>
      </c>
      <c r="Z16" s="96">
        <f t="shared" si="4"/>
        <v>0</v>
      </c>
      <c r="AA16" s="96"/>
      <c r="AB16" s="86">
        <f t="shared" si="4"/>
        <v>2163.2999999999997</v>
      </c>
      <c r="AC16" s="26"/>
      <c r="AD16" s="26"/>
      <c r="AE16" s="26"/>
    </row>
    <row r="17" spans="1:31" ht="47.25" x14ac:dyDescent="0.2">
      <c r="A17" s="10" t="s">
        <v>0</v>
      </c>
      <c r="B17" s="8" t="s">
        <v>21</v>
      </c>
      <c r="C17" s="2">
        <v>901</v>
      </c>
      <c r="D17" s="2" t="s">
        <v>20</v>
      </c>
      <c r="E17" s="2" t="s">
        <v>26</v>
      </c>
      <c r="F17" s="2" t="s">
        <v>149</v>
      </c>
      <c r="G17" s="29" t="s">
        <v>22</v>
      </c>
      <c r="H17" s="30"/>
      <c r="I17" s="61">
        <v>1844</v>
      </c>
      <c r="J17" s="65"/>
      <c r="K17" s="65"/>
      <c r="L17" s="65"/>
      <c r="M17" s="79">
        <f t="shared" ref="M17:M19" si="5">I17+J17+K17+L17</f>
        <v>1844</v>
      </c>
      <c r="N17" s="79"/>
      <c r="O17" s="77"/>
      <c r="P17" s="77">
        <v>-32.4</v>
      </c>
      <c r="Q17" s="77"/>
      <c r="R17" s="77"/>
      <c r="S17" s="77">
        <f>M17+N17+O17+P17+Q17</f>
        <v>1811.6</v>
      </c>
      <c r="T17" s="77"/>
      <c r="U17" s="77"/>
      <c r="V17" s="77"/>
      <c r="W17" s="98">
        <f t="shared" ref="W17:W19" si="6">S17+T17+U17+V17</f>
        <v>1811.6</v>
      </c>
      <c r="X17" s="98"/>
      <c r="Y17" s="98"/>
      <c r="Z17" s="98"/>
      <c r="AA17" s="98"/>
      <c r="AB17" s="65">
        <f t="shared" ref="AB17:AB19" si="7">W17+X17+Y17+Z17</f>
        <v>1811.6</v>
      </c>
      <c r="AC17" s="26"/>
      <c r="AD17" s="26"/>
      <c r="AE17" s="26"/>
    </row>
    <row r="18" spans="1:31" x14ac:dyDescent="0.2">
      <c r="A18" s="10" t="s">
        <v>0</v>
      </c>
      <c r="B18" s="8" t="s">
        <v>187</v>
      </c>
      <c r="C18" s="2">
        <v>901</v>
      </c>
      <c r="D18" s="2" t="s">
        <v>20</v>
      </c>
      <c r="E18" s="2" t="s">
        <v>26</v>
      </c>
      <c r="F18" s="2" t="s">
        <v>149</v>
      </c>
      <c r="G18" s="9" t="s">
        <v>12</v>
      </c>
      <c r="H18" s="16"/>
      <c r="I18" s="61">
        <v>344</v>
      </c>
      <c r="J18" s="65"/>
      <c r="K18" s="65"/>
      <c r="L18" s="65"/>
      <c r="M18" s="79">
        <f t="shared" si="5"/>
        <v>344</v>
      </c>
      <c r="N18" s="79"/>
      <c r="O18" s="77"/>
      <c r="P18" s="77"/>
      <c r="Q18" s="77"/>
      <c r="R18" s="77"/>
      <c r="S18" s="77">
        <f>M18+N18+O18+P18+Q18</f>
        <v>344</v>
      </c>
      <c r="T18" s="77"/>
      <c r="U18" s="77"/>
      <c r="V18" s="77"/>
      <c r="W18" s="98">
        <f t="shared" si="6"/>
        <v>344</v>
      </c>
      <c r="X18" s="98"/>
      <c r="Y18" s="98"/>
      <c r="Z18" s="98"/>
      <c r="AA18" s="98"/>
      <c r="AB18" s="65">
        <f t="shared" si="7"/>
        <v>344</v>
      </c>
      <c r="AC18" s="26"/>
      <c r="AD18" s="26"/>
      <c r="AE18" s="26"/>
    </row>
    <row r="19" spans="1:31" x14ac:dyDescent="0.2">
      <c r="A19" s="10" t="s">
        <v>0</v>
      </c>
      <c r="B19" s="8" t="s">
        <v>23</v>
      </c>
      <c r="C19" s="2">
        <v>901</v>
      </c>
      <c r="D19" s="2" t="s">
        <v>20</v>
      </c>
      <c r="E19" s="2" t="s">
        <v>26</v>
      </c>
      <c r="F19" s="2" t="s">
        <v>149</v>
      </c>
      <c r="G19" s="9" t="s">
        <v>24</v>
      </c>
      <c r="H19" s="16"/>
      <c r="I19" s="61">
        <v>7.7</v>
      </c>
      <c r="J19" s="65"/>
      <c r="K19" s="65"/>
      <c r="L19" s="65"/>
      <c r="M19" s="79">
        <f t="shared" si="5"/>
        <v>7.7</v>
      </c>
      <c r="N19" s="79"/>
      <c r="O19" s="77"/>
      <c r="P19" s="77"/>
      <c r="Q19" s="77"/>
      <c r="R19" s="77"/>
      <c r="S19" s="77">
        <f>M19+N19+O19+P19+Q19</f>
        <v>7.7</v>
      </c>
      <c r="T19" s="77"/>
      <c r="U19" s="77"/>
      <c r="V19" s="77"/>
      <c r="W19" s="98">
        <f t="shared" si="6"/>
        <v>7.7</v>
      </c>
      <c r="X19" s="98"/>
      <c r="Y19" s="98"/>
      <c r="Z19" s="98"/>
      <c r="AA19" s="98"/>
      <c r="AB19" s="65">
        <f t="shared" si="7"/>
        <v>7.7</v>
      </c>
      <c r="AC19" s="26"/>
      <c r="AD19" s="26"/>
      <c r="AE19" s="26"/>
    </row>
    <row r="20" spans="1:31" ht="24" customHeight="1" x14ac:dyDescent="0.2">
      <c r="A20" s="83">
        <v>2</v>
      </c>
      <c r="B20" s="47" t="s">
        <v>69</v>
      </c>
      <c r="C20" s="48">
        <v>902</v>
      </c>
      <c r="D20" s="48" t="s">
        <v>0</v>
      </c>
      <c r="E20" s="48" t="s">
        <v>0</v>
      </c>
      <c r="F20" s="48" t="s">
        <v>0</v>
      </c>
      <c r="G20" s="49" t="s">
        <v>0</v>
      </c>
      <c r="H20" s="50"/>
      <c r="I20" s="60">
        <f>I21+I34</f>
        <v>93125.01999999999</v>
      </c>
      <c r="J20" s="60">
        <f t="shared" ref="J20:AB20" si="8">J21+J34</f>
        <v>0</v>
      </c>
      <c r="K20" s="60">
        <f t="shared" si="8"/>
        <v>0</v>
      </c>
      <c r="L20" s="60">
        <f t="shared" si="8"/>
        <v>0</v>
      </c>
      <c r="M20" s="74">
        <f t="shared" si="8"/>
        <v>93125.01999999999</v>
      </c>
      <c r="N20" s="74">
        <f t="shared" si="8"/>
        <v>1458.9</v>
      </c>
      <c r="O20" s="74">
        <f t="shared" si="8"/>
        <v>5555.56</v>
      </c>
      <c r="P20" s="74">
        <f t="shared" si="8"/>
        <v>0</v>
      </c>
      <c r="Q20" s="74">
        <f t="shared" si="8"/>
        <v>0</v>
      </c>
      <c r="R20" s="74">
        <f t="shared" si="8"/>
        <v>0</v>
      </c>
      <c r="S20" s="89">
        <f t="shared" si="8"/>
        <v>100139.48000000001</v>
      </c>
      <c r="T20" s="89">
        <f t="shared" si="8"/>
        <v>6.6699999999999997E-3</v>
      </c>
      <c r="U20" s="89">
        <f t="shared" si="8"/>
        <v>-100</v>
      </c>
      <c r="V20" s="89">
        <f t="shared" si="8"/>
        <v>504.1</v>
      </c>
      <c r="W20" s="97">
        <f t="shared" si="8"/>
        <v>100543.58666999999</v>
      </c>
      <c r="X20" s="97">
        <f t="shared" si="8"/>
        <v>100</v>
      </c>
      <c r="Y20" s="97">
        <f t="shared" si="8"/>
        <v>120.4</v>
      </c>
      <c r="Z20" s="97">
        <f t="shared" si="8"/>
        <v>0</v>
      </c>
      <c r="AA20" s="97">
        <f t="shared" si="8"/>
        <v>1000</v>
      </c>
      <c r="AB20" s="136">
        <f t="shared" si="8"/>
        <v>102274.78667</v>
      </c>
      <c r="AC20" s="26"/>
      <c r="AD20" s="26"/>
      <c r="AE20" s="26"/>
    </row>
    <row r="21" spans="1:31" x14ac:dyDescent="0.2">
      <c r="A21" s="91"/>
      <c r="B21" s="8" t="s">
        <v>13</v>
      </c>
      <c r="C21" s="2">
        <v>902</v>
      </c>
      <c r="D21" s="2" t="s">
        <v>14</v>
      </c>
      <c r="E21" s="2" t="s">
        <v>0</v>
      </c>
      <c r="F21" s="2" t="s">
        <v>0</v>
      </c>
      <c r="G21" s="9" t="s">
        <v>0</v>
      </c>
      <c r="H21" s="16"/>
      <c r="I21" s="61">
        <f>I22</f>
        <v>17390.599999999999</v>
      </c>
      <c r="J21" s="61">
        <f t="shared" ref="J21:Z23" si="9">J22</f>
        <v>0</v>
      </c>
      <c r="K21" s="61">
        <f t="shared" si="9"/>
        <v>0</v>
      </c>
      <c r="L21" s="61">
        <f t="shared" si="9"/>
        <v>0</v>
      </c>
      <c r="M21" s="75">
        <f t="shared" si="9"/>
        <v>17390.599999999999</v>
      </c>
      <c r="N21" s="75">
        <f t="shared" si="9"/>
        <v>0</v>
      </c>
      <c r="O21" s="75">
        <f t="shared" si="9"/>
        <v>0</v>
      </c>
      <c r="P21" s="75">
        <f t="shared" si="9"/>
        <v>0</v>
      </c>
      <c r="Q21" s="75">
        <f t="shared" si="9"/>
        <v>0</v>
      </c>
      <c r="R21" s="75">
        <f t="shared" si="9"/>
        <v>0</v>
      </c>
      <c r="S21" s="90">
        <f t="shared" si="9"/>
        <v>17390.599999999999</v>
      </c>
      <c r="T21" s="90">
        <f t="shared" si="9"/>
        <v>0</v>
      </c>
      <c r="U21" s="90">
        <f t="shared" si="9"/>
        <v>0</v>
      </c>
      <c r="V21" s="90">
        <f t="shared" si="9"/>
        <v>0</v>
      </c>
      <c r="W21" s="96">
        <f t="shared" si="9"/>
        <v>17390.599999999999</v>
      </c>
      <c r="X21" s="96">
        <f t="shared" si="9"/>
        <v>0</v>
      </c>
      <c r="Y21" s="96">
        <f t="shared" si="9"/>
        <v>0</v>
      </c>
      <c r="Z21" s="96">
        <f t="shared" si="9"/>
        <v>0</v>
      </c>
      <c r="AA21" s="96"/>
      <c r="AB21" s="86">
        <f t="shared" ref="AB21:AB23" si="10">AB22</f>
        <v>17390.599999999999</v>
      </c>
      <c r="AC21" s="113">
        <f>AB21+AB159+AB447</f>
        <v>443518.78090000001</v>
      </c>
      <c r="AD21" s="26"/>
      <c r="AE21" s="26"/>
    </row>
    <row r="22" spans="1:31" x14ac:dyDescent="0.2">
      <c r="A22" s="91"/>
      <c r="B22" s="4" t="s">
        <v>367</v>
      </c>
      <c r="C22" s="2">
        <v>902</v>
      </c>
      <c r="D22" s="2" t="s">
        <v>14</v>
      </c>
      <c r="E22" s="3" t="s">
        <v>26</v>
      </c>
      <c r="F22" s="2" t="s">
        <v>0</v>
      </c>
      <c r="G22" s="9" t="s">
        <v>0</v>
      </c>
      <c r="H22" s="16"/>
      <c r="I22" s="61">
        <f>I23</f>
        <v>17390.599999999999</v>
      </c>
      <c r="J22" s="61">
        <f t="shared" si="9"/>
        <v>0</v>
      </c>
      <c r="K22" s="61">
        <f t="shared" si="9"/>
        <v>0</v>
      </c>
      <c r="L22" s="61">
        <f t="shared" si="9"/>
        <v>0</v>
      </c>
      <c r="M22" s="75">
        <f t="shared" si="9"/>
        <v>17390.599999999999</v>
      </c>
      <c r="N22" s="75">
        <f t="shared" si="9"/>
        <v>0</v>
      </c>
      <c r="O22" s="75">
        <f t="shared" si="9"/>
        <v>0</v>
      </c>
      <c r="P22" s="75">
        <f t="shared" si="9"/>
        <v>0</v>
      </c>
      <c r="Q22" s="75">
        <f t="shared" si="9"/>
        <v>0</v>
      </c>
      <c r="R22" s="75">
        <f t="shared" si="9"/>
        <v>0</v>
      </c>
      <c r="S22" s="90">
        <f t="shared" si="9"/>
        <v>17390.599999999999</v>
      </c>
      <c r="T22" s="90">
        <f t="shared" si="9"/>
        <v>0</v>
      </c>
      <c r="U22" s="90">
        <f t="shared" si="9"/>
        <v>0</v>
      </c>
      <c r="V22" s="90">
        <f t="shared" si="9"/>
        <v>0</v>
      </c>
      <c r="W22" s="96">
        <f t="shared" si="9"/>
        <v>17390.599999999999</v>
      </c>
      <c r="X22" s="96">
        <f t="shared" si="9"/>
        <v>0</v>
      </c>
      <c r="Y22" s="96">
        <f t="shared" si="9"/>
        <v>0</v>
      </c>
      <c r="Z22" s="96">
        <f t="shared" si="9"/>
        <v>0</v>
      </c>
      <c r="AA22" s="96"/>
      <c r="AB22" s="86">
        <f t="shared" si="10"/>
        <v>17390.599999999999</v>
      </c>
      <c r="AC22" s="113">
        <f>AB22+AB240</f>
        <v>37062.410000000003</v>
      </c>
      <c r="AD22" s="26"/>
      <c r="AE22" s="26"/>
    </row>
    <row r="23" spans="1:31" x14ac:dyDescent="0.2">
      <c r="A23" s="19"/>
      <c r="B23" s="36" t="s">
        <v>71</v>
      </c>
      <c r="C23" s="37">
        <v>902</v>
      </c>
      <c r="D23" s="2" t="s">
        <v>14</v>
      </c>
      <c r="E23" s="3" t="s">
        <v>26</v>
      </c>
      <c r="F23" s="2" t="s">
        <v>150</v>
      </c>
      <c r="G23" s="9" t="s">
        <v>0</v>
      </c>
      <c r="H23" s="16"/>
      <c r="I23" s="61">
        <f>I24</f>
        <v>17390.599999999999</v>
      </c>
      <c r="J23" s="61">
        <f t="shared" si="9"/>
        <v>0</v>
      </c>
      <c r="K23" s="61">
        <f t="shared" si="9"/>
        <v>0</v>
      </c>
      <c r="L23" s="61">
        <f t="shared" si="9"/>
        <v>0</v>
      </c>
      <c r="M23" s="75">
        <f t="shared" si="9"/>
        <v>17390.599999999999</v>
      </c>
      <c r="N23" s="75">
        <f t="shared" si="9"/>
        <v>0</v>
      </c>
      <c r="O23" s="75">
        <f t="shared" si="9"/>
        <v>0</v>
      </c>
      <c r="P23" s="75">
        <f t="shared" si="9"/>
        <v>0</v>
      </c>
      <c r="Q23" s="75">
        <f t="shared" si="9"/>
        <v>0</v>
      </c>
      <c r="R23" s="75">
        <f t="shared" si="9"/>
        <v>0</v>
      </c>
      <c r="S23" s="90">
        <f t="shared" si="9"/>
        <v>17390.599999999999</v>
      </c>
      <c r="T23" s="90">
        <f t="shared" si="9"/>
        <v>0</v>
      </c>
      <c r="U23" s="90">
        <f t="shared" si="9"/>
        <v>0</v>
      </c>
      <c r="V23" s="90">
        <f t="shared" si="9"/>
        <v>0</v>
      </c>
      <c r="W23" s="96">
        <f t="shared" si="9"/>
        <v>17390.599999999999</v>
      </c>
      <c r="X23" s="96">
        <f t="shared" si="9"/>
        <v>0</v>
      </c>
      <c r="Y23" s="96">
        <f t="shared" si="9"/>
        <v>0</v>
      </c>
      <c r="Z23" s="96">
        <f t="shared" si="9"/>
        <v>0</v>
      </c>
      <c r="AA23" s="96"/>
      <c r="AB23" s="86">
        <f t="shared" si="10"/>
        <v>17390.599999999999</v>
      </c>
      <c r="AC23" s="26"/>
      <c r="AD23" s="26"/>
      <c r="AE23" s="26"/>
    </row>
    <row r="24" spans="1:31" x14ac:dyDescent="0.2">
      <c r="A24" s="15"/>
      <c r="B24" s="25" t="s">
        <v>72</v>
      </c>
      <c r="C24" s="2">
        <v>902</v>
      </c>
      <c r="D24" s="2" t="s">
        <v>14</v>
      </c>
      <c r="E24" s="3" t="s">
        <v>26</v>
      </c>
      <c r="F24" s="2" t="s">
        <v>151</v>
      </c>
      <c r="G24" s="9" t="s">
        <v>0</v>
      </c>
      <c r="H24" s="16"/>
      <c r="I24" s="61">
        <f>I25+I27+I32</f>
        <v>17390.599999999999</v>
      </c>
      <c r="J24" s="61">
        <f t="shared" ref="J24:AB24" si="11">J25+J27+J32</f>
        <v>0</v>
      </c>
      <c r="K24" s="61">
        <f t="shared" si="11"/>
        <v>0</v>
      </c>
      <c r="L24" s="61">
        <f t="shared" si="11"/>
        <v>0</v>
      </c>
      <c r="M24" s="75">
        <f t="shared" si="11"/>
        <v>17390.599999999999</v>
      </c>
      <c r="N24" s="75">
        <f t="shared" si="11"/>
        <v>0</v>
      </c>
      <c r="O24" s="75">
        <f t="shared" si="11"/>
        <v>0</v>
      </c>
      <c r="P24" s="75">
        <f t="shared" si="11"/>
        <v>0</v>
      </c>
      <c r="Q24" s="75">
        <f t="shared" si="11"/>
        <v>0</v>
      </c>
      <c r="R24" s="75">
        <f t="shared" si="11"/>
        <v>0</v>
      </c>
      <c r="S24" s="90">
        <f t="shared" si="11"/>
        <v>17390.599999999999</v>
      </c>
      <c r="T24" s="90">
        <f t="shared" si="11"/>
        <v>0</v>
      </c>
      <c r="U24" s="90">
        <f t="shared" si="11"/>
        <v>0</v>
      </c>
      <c r="V24" s="90">
        <f t="shared" si="11"/>
        <v>0</v>
      </c>
      <c r="W24" s="96">
        <f t="shared" si="11"/>
        <v>17390.599999999999</v>
      </c>
      <c r="X24" s="96">
        <f t="shared" si="11"/>
        <v>0</v>
      </c>
      <c r="Y24" s="96">
        <f t="shared" si="11"/>
        <v>0</v>
      </c>
      <c r="Z24" s="96">
        <f t="shared" ref="Z24" si="12">Z25+Z27+Z32</f>
        <v>0</v>
      </c>
      <c r="AA24" s="96"/>
      <c r="AB24" s="86">
        <f t="shared" si="11"/>
        <v>17390.599999999999</v>
      </c>
      <c r="AC24" s="26"/>
      <c r="AD24" s="26"/>
      <c r="AE24" s="26"/>
    </row>
    <row r="25" spans="1:31" x14ac:dyDescent="0.2">
      <c r="A25" s="10" t="s">
        <v>0</v>
      </c>
      <c r="B25" s="4" t="s">
        <v>373</v>
      </c>
      <c r="C25" s="2">
        <v>902</v>
      </c>
      <c r="D25" s="2" t="s">
        <v>14</v>
      </c>
      <c r="E25" s="3" t="s">
        <v>26</v>
      </c>
      <c r="F25" s="2" t="s">
        <v>365</v>
      </c>
      <c r="G25" s="9" t="s">
        <v>0</v>
      </c>
      <c r="H25" s="16"/>
      <c r="I25" s="61">
        <f>I26</f>
        <v>1000</v>
      </c>
      <c r="J25" s="61">
        <f t="shared" ref="J25:AB25" si="13">J26</f>
        <v>0</v>
      </c>
      <c r="K25" s="61">
        <f t="shared" si="13"/>
        <v>0</v>
      </c>
      <c r="L25" s="61">
        <f t="shared" si="13"/>
        <v>0</v>
      </c>
      <c r="M25" s="75">
        <f t="shared" si="13"/>
        <v>1000</v>
      </c>
      <c r="N25" s="75">
        <f t="shared" si="13"/>
        <v>0</v>
      </c>
      <c r="O25" s="75">
        <f t="shared" si="13"/>
        <v>0</v>
      </c>
      <c r="P25" s="75">
        <f t="shared" si="13"/>
        <v>0</v>
      </c>
      <c r="Q25" s="75">
        <f t="shared" si="13"/>
        <v>0</v>
      </c>
      <c r="R25" s="75">
        <f t="shared" si="13"/>
        <v>0</v>
      </c>
      <c r="S25" s="90">
        <f t="shared" si="13"/>
        <v>1000</v>
      </c>
      <c r="T25" s="90">
        <f t="shared" si="13"/>
        <v>0</v>
      </c>
      <c r="U25" s="90">
        <f t="shared" si="13"/>
        <v>0</v>
      </c>
      <c r="V25" s="90">
        <f t="shared" si="13"/>
        <v>0</v>
      </c>
      <c r="W25" s="96">
        <f t="shared" si="13"/>
        <v>1000</v>
      </c>
      <c r="X25" s="96">
        <f t="shared" si="13"/>
        <v>0</v>
      </c>
      <c r="Y25" s="96">
        <f t="shared" si="13"/>
        <v>0</v>
      </c>
      <c r="Z25" s="96">
        <f t="shared" si="13"/>
        <v>0</v>
      </c>
      <c r="AA25" s="96"/>
      <c r="AB25" s="86">
        <f t="shared" si="13"/>
        <v>1000</v>
      </c>
      <c r="AC25" s="26"/>
      <c r="AD25" s="26"/>
      <c r="AE25" s="26"/>
    </row>
    <row r="26" spans="1:31" ht="31.5" x14ac:dyDescent="0.2">
      <c r="A26" s="10" t="s">
        <v>0</v>
      </c>
      <c r="B26" s="8" t="s">
        <v>15</v>
      </c>
      <c r="C26" s="2">
        <v>902</v>
      </c>
      <c r="D26" s="2" t="s">
        <v>14</v>
      </c>
      <c r="E26" s="3" t="s">
        <v>26</v>
      </c>
      <c r="F26" s="2" t="s">
        <v>365</v>
      </c>
      <c r="G26" s="9" t="s">
        <v>16</v>
      </c>
      <c r="H26" s="16"/>
      <c r="I26" s="61">
        <v>1000</v>
      </c>
      <c r="J26" s="65"/>
      <c r="K26" s="65"/>
      <c r="L26" s="65"/>
      <c r="M26" s="79">
        <f>I26+J26+K26+L26</f>
        <v>1000</v>
      </c>
      <c r="N26" s="79"/>
      <c r="O26" s="77"/>
      <c r="P26" s="77"/>
      <c r="Q26" s="77"/>
      <c r="R26" s="77"/>
      <c r="S26" s="77">
        <f>M26+N26+O26+P26+Q26</f>
        <v>1000</v>
      </c>
      <c r="T26" s="77"/>
      <c r="U26" s="77"/>
      <c r="V26" s="77"/>
      <c r="W26" s="98">
        <f>S26+T26+U26+V26</f>
        <v>1000</v>
      </c>
      <c r="X26" s="98"/>
      <c r="Y26" s="98"/>
      <c r="Z26" s="98"/>
      <c r="AA26" s="98"/>
      <c r="AB26" s="65">
        <f>W26+X26+Y26+Z26</f>
        <v>1000</v>
      </c>
      <c r="AC26" s="26"/>
      <c r="AD26" s="26"/>
      <c r="AE26" s="26"/>
    </row>
    <row r="27" spans="1:31" x14ac:dyDescent="0.2">
      <c r="A27" s="10"/>
      <c r="B27" s="8" t="s">
        <v>286</v>
      </c>
      <c r="C27" s="2">
        <v>902</v>
      </c>
      <c r="D27" s="2" t="s">
        <v>14</v>
      </c>
      <c r="E27" s="3" t="s">
        <v>26</v>
      </c>
      <c r="F27" s="2" t="s">
        <v>287</v>
      </c>
      <c r="G27" s="9"/>
      <c r="H27" s="16"/>
      <c r="I27" s="61">
        <f>I28+I30</f>
        <v>16190.599999999999</v>
      </c>
      <c r="J27" s="61">
        <f t="shared" ref="J27:AB27" si="14">J28+J30</f>
        <v>0</v>
      </c>
      <c r="K27" s="61">
        <f t="shared" si="14"/>
        <v>0</v>
      </c>
      <c r="L27" s="61">
        <f t="shared" si="14"/>
        <v>0</v>
      </c>
      <c r="M27" s="75">
        <f t="shared" si="14"/>
        <v>16190.599999999999</v>
      </c>
      <c r="N27" s="75">
        <f t="shared" si="14"/>
        <v>0</v>
      </c>
      <c r="O27" s="75">
        <f t="shared" si="14"/>
        <v>0</v>
      </c>
      <c r="P27" s="75">
        <f t="shared" si="14"/>
        <v>0</v>
      </c>
      <c r="Q27" s="75">
        <f t="shared" si="14"/>
        <v>0</v>
      </c>
      <c r="R27" s="75">
        <f t="shared" si="14"/>
        <v>0</v>
      </c>
      <c r="S27" s="90">
        <f t="shared" si="14"/>
        <v>16190.599999999999</v>
      </c>
      <c r="T27" s="90">
        <f t="shared" si="14"/>
        <v>0</v>
      </c>
      <c r="U27" s="90">
        <f t="shared" si="14"/>
        <v>0</v>
      </c>
      <c r="V27" s="90">
        <f t="shared" si="14"/>
        <v>0</v>
      </c>
      <c r="W27" s="96">
        <f t="shared" si="14"/>
        <v>16190.599999999999</v>
      </c>
      <c r="X27" s="96">
        <f t="shared" si="14"/>
        <v>0</v>
      </c>
      <c r="Y27" s="96">
        <f t="shared" si="14"/>
        <v>0</v>
      </c>
      <c r="Z27" s="96">
        <f t="shared" ref="Z27" si="15">Z28+Z30</f>
        <v>0</v>
      </c>
      <c r="AA27" s="96"/>
      <c r="AB27" s="86">
        <f t="shared" si="14"/>
        <v>16190.599999999999</v>
      </c>
      <c r="AC27" s="26"/>
      <c r="AD27" s="26"/>
      <c r="AE27" s="26"/>
    </row>
    <row r="28" spans="1:31" ht="31.5" x14ac:dyDescent="0.2">
      <c r="A28" s="10" t="s">
        <v>0</v>
      </c>
      <c r="B28" s="8" t="s">
        <v>74</v>
      </c>
      <c r="C28" s="2">
        <v>902</v>
      </c>
      <c r="D28" s="2" t="s">
        <v>14</v>
      </c>
      <c r="E28" s="3" t="s">
        <v>26</v>
      </c>
      <c r="F28" s="2" t="s">
        <v>152</v>
      </c>
      <c r="G28" s="9" t="s">
        <v>0</v>
      </c>
      <c r="H28" s="16"/>
      <c r="I28" s="61">
        <f>I29</f>
        <v>14016.3</v>
      </c>
      <c r="J28" s="61">
        <f t="shared" ref="J28:AB28" si="16">J29</f>
        <v>-114.5</v>
      </c>
      <c r="K28" s="61">
        <f t="shared" si="16"/>
        <v>0</v>
      </c>
      <c r="L28" s="61">
        <f t="shared" si="16"/>
        <v>0</v>
      </c>
      <c r="M28" s="75">
        <f t="shared" si="16"/>
        <v>13901.8</v>
      </c>
      <c r="N28" s="75">
        <f t="shared" si="16"/>
        <v>0</v>
      </c>
      <c r="O28" s="75">
        <f t="shared" si="16"/>
        <v>0</v>
      </c>
      <c r="P28" s="75">
        <f t="shared" si="16"/>
        <v>0</v>
      </c>
      <c r="Q28" s="75">
        <f t="shared" si="16"/>
        <v>0</v>
      </c>
      <c r="R28" s="75">
        <f t="shared" si="16"/>
        <v>0</v>
      </c>
      <c r="S28" s="90">
        <f t="shared" si="16"/>
        <v>13901.8</v>
      </c>
      <c r="T28" s="90">
        <f t="shared" si="16"/>
        <v>0</v>
      </c>
      <c r="U28" s="90">
        <f t="shared" si="16"/>
        <v>0</v>
      </c>
      <c r="V28" s="90">
        <f t="shared" si="16"/>
        <v>0</v>
      </c>
      <c r="W28" s="96">
        <f t="shared" si="16"/>
        <v>13901.8</v>
      </c>
      <c r="X28" s="96">
        <f t="shared" si="16"/>
        <v>0</v>
      </c>
      <c r="Y28" s="96">
        <f t="shared" si="16"/>
        <v>0</v>
      </c>
      <c r="Z28" s="96">
        <f t="shared" si="16"/>
        <v>0</v>
      </c>
      <c r="AA28" s="96"/>
      <c r="AB28" s="86">
        <f t="shared" si="16"/>
        <v>13901.8</v>
      </c>
      <c r="AC28" s="26"/>
      <c r="AD28" s="26"/>
      <c r="AE28" s="26"/>
    </row>
    <row r="29" spans="1:31" ht="31.5" x14ac:dyDescent="0.2">
      <c r="A29" s="10" t="s">
        <v>0</v>
      </c>
      <c r="B29" s="8" t="s">
        <v>15</v>
      </c>
      <c r="C29" s="2">
        <v>902</v>
      </c>
      <c r="D29" s="2" t="s">
        <v>14</v>
      </c>
      <c r="E29" s="3" t="s">
        <v>26</v>
      </c>
      <c r="F29" s="2" t="s">
        <v>152</v>
      </c>
      <c r="G29" s="9" t="s">
        <v>16</v>
      </c>
      <c r="H29" s="16"/>
      <c r="I29" s="61">
        <v>14016.3</v>
      </c>
      <c r="J29" s="65">
        <v>-114.5</v>
      </c>
      <c r="K29" s="65"/>
      <c r="L29" s="65"/>
      <c r="M29" s="79">
        <f>I29+J29+K29+L29</f>
        <v>13901.8</v>
      </c>
      <c r="N29" s="79"/>
      <c r="O29" s="77"/>
      <c r="P29" s="77"/>
      <c r="Q29" s="77"/>
      <c r="R29" s="77"/>
      <c r="S29" s="77">
        <f>M29+N29+O29+P29+Q29</f>
        <v>13901.8</v>
      </c>
      <c r="T29" s="77"/>
      <c r="U29" s="77"/>
      <c r="V29" s="77"/>
      <c r="W29" s="98">
        <f>S29+T29+U29+V29</f>
        <v>13901.8</v>
      </c>
      <c r="X29" s="98"/>
      <c r="Y29" s="98"/>
      <c r="Z29" s="98"/>
      <c r="AA29" s="98"/>
      <c r="AB29" s="65">
        <f>W29+X29+Y29+Z29</f>
        <v>13901.8</v>
      </c>
      <c r="AC29" s="26"/>
      <c r="AD29" s="26"/>
      <c r="AE29" s="26"/>
    </row>
    <row r="30" spans="1:31" ht="31.5" x14ac:dyDescent="0.2">
      <c r="A30" s="10"/>
      <c r="B30" s="4" t="s">
        <v>425</v>
      </c>
      <c r="C30" s="37">
        <v>902</v>
      </c>
      <c r="D30" s="2" t="s">
        <v>14</v>
      </c>
      <c r="E30" s="3" t="s">
        <v>26</v>
      </c>
      <c r="F30" s="2" t="s">
        <v>426</v>
      </c>
      <c r="G30" s="9"/>
      <c r="H30" s="16"/>
      <c r="I30" s="61">
        <f>I31</f>
        <v>2174.3000000000002</v>
      </c>
      <c r="J30" s="61">
        <f t="shared" ref="J30:AB30" si="17">J31</f>
        <v>114.5</v>
      </c>
      <c r="K30" s="61">
        <f t="shared" si="17"/>
        <v>0</v>
      </c>
      <c r="L30" s="61">
        <f t="shared" si="17"/>
        <v>0</v>
      </c>
      <c r="M30" s="75">
        <f t="shared" si="17"/>
        <v>2288.8000000000002</v>
      </c>
      <c r="N30" s="75">
        <f t="shared" si="17"/>
        <v>0</v>
      </c>
      <c r="O30" s="75">
        <f t="shared" si="17"/>
        <v>0</v>
      </c>
      <c r="P30" s="75">
        <f t="shared" si="17"/>
        <v>0</v>
      </c>
      <c r="Q30" s="75">
        <f t="shared" si="17"/>
        <v>0</v>
      </c>
      <c r="R30" s="75">
        <f t="shared" si="17"/>
        <v>0</v>
      </c>
      <c r="S30" s="90">
        <f t="shared" si="17"/>
        <v>2288.8000000000002</v>
      </c>
      <c r="T30" s="90">
        <f t="shared" si="17"/>
        <v>0</v>
      </c>
      <c r="U30" s="90">
        <f t="shared" si="17"/>
        <v>0</v>
      </c>
      <c r="V30" s="90">
        <f t="shared" si="17"/>
        <v>0</v>
      </c>
      <c r="W30" s="96">
        <f t="shared" si="17"/>
        <v>2288.8000000000002</v>
      </c>
      <c r="X30" s="96">
        <f t="shared" si="17"/>
        <v>0</v>
      </c>
      <c r="Y30" s="96">
        <f t="shared" si="17"/>
        <v>0</v>
      </c>
      <c r="Z30" s="96">
        <f t="shared" si="17"/>
        <v>0</v>
      </c>
      <c r="AA30" s="96"/>
      <c r="AB30" s="86">
        <f t="shared" si="17"/>
        <v>2288.8000000000002</v>
      </c>
      <c r="AC30" s="26"/>
      <c r="AD30" s="26"/>
      <c r="AE30" s="26"/>
    </row>
    <row r="31" spans="1:31" ht="31.5" x14ac:dyDescent="0.2">
      <c r="A31" s="10"/>
      <c r="B31" s="4" t="s">
        <v>15</v>
      </c>
      <c r="C31" s="37">
        <v>902</v>
      </c>
      <c r="D31" s="2" t="s">
        <v>14</v>
      </c>
      <c r="E31" s="3" t="s">
        <v>26</v>
      </c>
      <c r="F31" s="2" t="s">
        <v>426</v>
      </c>
      <c r="G31" s="9">
        <v>600</v>
      </c>
      <c r="H31" s="16"/>
      <c r="I31" s="61">
        <v>2174.3000000000002</v>
      </c>
      <c r="J31" s="65">
        <v>114.5</v>
      </c>
      <c r="K31" s="65"/>
      <c r="L31" s="65"/>
      <c r="M31" s="79">
        <f>I31+J31+K31+L31</f>
        <v>2288.8000000000002</v>
      </c>
      <c r="N31" s="79"/>
      <c r="O31" s="77"/>
      <c r="P31" s="77"/>
      <c r="Q31" s="77"/>
      <c r="R31" s="77"/>
      <c r="S31" s="77">
        <f>M31+N31+O31+P31+Q31</f>
        <v>2288.8000000000002</v>
      </c>
      <c r="T31" s="77"/>
      <c r="U31" s="77"/>
      <c r="V31" s="77"/>
      <c r="W31" s="98">
        <f>S31+T31+U31+V31</f>
        <v>2288.8000000000002</v>
      </c>
      <c r="X31" s="98"/>
      <c r="Y31" s="98"/>
      <c r="Z31" s="98"/>
      <c r="AA31" s="98"/>
      <c r="AB31" s="65">
        <f>W31+X31+Y31+Z31</f>
        <v>2288.8000000000002</v>
      </c>
      <c r="AC31" s="26"/>
      <c r="AD31" s="26"/>
      <c r="AE31" s="26"/>
    </row>
    <row r="32" spans="1:31" x14ac:dyDescent="0.2">
      <c r="A32" s="10" t="s">
        <v>0</v>
      </c>
      <c r="B32" s="4" t="s">
        <v>136</v>
      </c>
      <c r="C32" s="37">
        <v>902</v>
      </c>
      <c r="D32" s="3" t="s">
        <v>14</v>
      </c>
      <c r="E32" s="3" t="s">
        <v>26</v>
      </c>
      <c r="F32" s="2" t="s">
        <v>272</v>
      </c>
      <c r="G32" s="9"/>
      <c r="H32" s="16"/>
      <c r="I32" s="61">
        <f>I33</f>
        <v>200</v>
      </c>
      <c r="J32" s="61">
        <f t="shared" ref="J32:AB32" si="18">J33</f>
        <v>0</v>
      </c>
      <c r="K32" s="61">
        <f t="shared" si="18"/>
        <v>0</v>
      </c>
      <c r="L32" s="61">
        <f t="shared" si="18"/>
        <v>0</v>
      </c>
      <c r="M32" s="75">
        <f t="shared" si="18"/>
        <v>200</v>
      </c>
      <c r="N32" s="75">
        <f t="shared" si="18"/>
        <v>0</v>
      </c>
      <c r="O32" s="75">
        <f t="shared" si="18"/>
        <v>0</v>
      </c>
      <c r="P32" s="75">
        <f t="shared" si="18"/>
        <v>0</v>
      </c>
      <c r="Q32" s="75">
        <f t="shared" si="18"/>
        <v>0</v>
      </c>
      <c r="R32" s="75">
        <f t="shared" si="18"/>
        <v>0</v>
      </c>
      <c r="S32" s="90">
        <f t="shared" si="18"/>
        <v>200</v>
      </c>
      <c r="T32" s="90">
        <f t="shared" si="18"/>
        <v>0</v>
      </c>
      <c r="U32" s="90">
        <f t="shared" si="18"/>
        <v>0</v>
      </c>
      <c r="V32" s="90">
        <f t="shared" si="18"/>
        <v>0</v>
      </c>
      <c r="W32" s="96">
        <f t="shared" si="18"/>
        <v>200</v>
      </c>
      <c r="X32" s="96">
        <f t="shared" si="18"/>
        <v>0</v>
      </c>
      <c r="Y32" s="96">
        <f t="shared" si="18"/>
        <v>0</v>
      </c>
      <c r="Z32" s="96">
        <f t="shared" si="18"/>
        <v>0</v>
      </c>
      <c r="AA32" s="96"/>
      <c r="AB32" s="86">
        <f t="shared" si="18"/>
        <v>200</v>
      </c>
      <c r="AC32" s="26"/>
      <c r="AD32" s="26"/>
      <c r="AE32" s="26"/>
    </row>
    <row r="33" spans="1:31" ht="31.5" x14ac:dyDescent="0.2">
      <c r="A33" s="84" t="s">
        <v>0</v>
      </c>
      <c r="B33" s="8" t="s">
        <v>15</v>
      </c>
      <c r="C33" s="37">
        <v>902</v>
      </c>
      <c r="D33" s="3" t="s">
        <v>14</v>
      </c>
      <c r="E33" s="3" t="s">
        <v>26</v>
      </c>
      <c r="F33" s="2" t="s">
        <v>272</v>
      </c>
      <c r="G33" s="9">
        <v>600</v>
      </c>
      <c r="H33" s="16"/>
      <c r="I33" s="61">
        <v>200</v>
      </c>
      <c r="J33" s="65"/>
      <c r="K33" s="65"/>
      <c r="L33" s="65"/>
      <c r="M33" s="79">
        <f>I33+J33+K33+L33</f>
        <v>200</v>
      </c>
      <c r="N33" s="79"/>
      <c r="O33" s="77"/>
      <c r="P33" s="77"/>
      <c r="Q33" s="77"/>
      <c r="R33" s="77"/>
      <c r="S33" s="77">
        <f>M33+N33+O33+P33+Q33</f>
        <v>200</v>
      </c>
      <c r="T33" s="77"/>
      <c r="U33" s="77"/>
      <c r="V33" s="77"/>
      <c r="W33" s="98">
        <f>S33+T33+U33+V33</f>
        <v>200</v>
      </c>
      <c r="X33" s="98"/>
      <c r="Y33" s="98"/>
      <c r="Z33" s="98"/>
      <c r="AA33" s="98"/>
      <c r="AB33" s="65">
        <f>W33+X33+Y33+Z33</f>
        <v>200</v>
      </c>
      <c r="AC33" s="26"/>
      <c r="AD33" s="26"/>
      <c r="AE33" s="26"/>
    </row>
    <row r="34" spans="1:31" x14ac:dyDescent="0.2">
      <c r="A34" s="10" t="s">
        <v>0</v>
      </c>
      <c r="B34" s="8" t="s">
        <v>34</v>
      </c>
      <c r="C34" s="2">
        <v>902</v>
      </c>
      <c r="D34" s="2" t="s">
        <v>35</v>
      </c>
      <c r="E34" s="2" t="s">
        <v>0</v>
      </c>
      <c r="F34" s="2" t="s">
        <v>0</v>
      </c>
      <c r="G34" s="9" t="s">
        <v>0</v>
      </c>
      <c r="H34" s="16"/>
      <c r="I34" s="61">
        <f t="shared" ref="I34:AB34" si="19">I35+I108</f>
        <v>75734.42</v>
      </c>
      <c r="J34" s="61">
        <f t="shared" si="19"/>
        <v>0</v>
      </c>
      <c r="K34" s="61">
        <f t="shared" si="19"/>
        <v>0</v>
      </c>
      <c r="L34" s="61">
        <f t="shared" si="19"/>
        <v>0</v>
      </c>
      <c r="M34" s="75">
        <f t="shared" si="19"/>
        <v>75734.419999999984</v>
      </c>
      <c r="N34" s="75">
        <f t="shared" si="19"/>
        <v>1458.9</v>
      </c>
      <c r="O34" s="75">
        <f t="shared" si="19"/>
        <v>5555.56</v>
      </c>
      <c r="P34" s="75">
        <f t="shared" si="19"/>
        <v>0</v>
      </c>
      <c r="Q34" s="75">
        <f t="shared" si="19"/>
        <v>0</v>
      </c>
      <c r="R34" s="75">
        <f t="shared" si="19"/>
        <v>0</v>
      </c>
      <c r="S34" s="90">
        <f t="shared" si="19"/>
        <v>82748.88</v>
      </c>
      <c r="T34" s="90">
        <f t="shared" si="19"/>
        <v>6.6699999999999997E-3</v>
      </c>
      <c r="U34" s="90">
        <f t="shared" si="19"/>
        <v>-100</v>
      </c>
      <c r="V34" s="90">
        <f t="shared" si="19"/>
        <v>504.1</v>
      </c>
      <c r="W34" s="96">
        <f t="shared" si="19"/>
        <v>83152.986669999998</v>
      </c>
      <c r="X34" s="96">
        <f t="shared" si="19"/>
        <v>100</v>
      </c>
      <c r="Y34" s="96">
        <f t="shared" si="19"/>
        <v>120.4</v>
      </c>
      <c r="Z34" s="96">
        <f t="shared" si="19"/>
        <v>0</v>
      </c>
      <c r="AA34" s="96">
        <f t="shared" si="19"/>
        <v>1000</v>
      </c>
      <c r="AB34" s="86">
        <f t="shared" si="19"/>
        <v>84884.186669999996</v>
      </c>
      <c r="AC34" s="26"/>
      <c r="AD34" s="26"/>
      <c r="AE34" s="26"/>
    </row>
    <row r="35" spans="1:31" x14ac:dyDescent="0.2">
      <c r="A35" s="10" t="s">
        <v>0</v>
      </c>
      <c r="B35" s="14" t="s">
        <v>36</v>
      </c>
      <c r="C35" s="2">
        <v>902</v>
      </c>
      <c r="D35" s="2" t="s">
        <v>35</v>
      </c>
      <c r="E35" s="2" t="s">
        <v>20</v>
      </c>
      <c r="F35" s="2" t="s">
        <v>0</v>
      </c>
      <c r="G35" s="9" t="s">
        <v>0</v>
      </c>
      <c r="H35" s="16"/>
      <c r="I35" s="61">
        <f t="shared" ref="I35:AB35" si="20">I36+I100+I105</f>
        <v>56802.619999999995</v>
      </c>
      <c r="J35" s="61">
        <f t="shared" si="20"/>
        <v>0</v>
      </c>
      <c r="K35" s="61">
        <f t="shared" si="20"/>
        <v>0</v>
      </c>
      <c r="L35" s="61">
        <f t="shared" si="20"/>
        <v>0</v>
      </c>
      <c r="M35" s="75">
        <f t="shared" si="20"/>
        <v>56802.619999999988</v>
      </c>
      <c r="N35" s="75">
        <f t="shared" si="20"/>
        <v>1458.9</v>
      </c>
      <c r="O35" s="75">
        <f t="shared" si="20"/>
        <v>5555.56</v>
      </c>
      <c r="P35" s="75">
        <f t="shared" si="20"/>
        <v>0</v>
      </c>
      <c r="Q35" s="75">
        <f t="shared" si="20"/>
        <v>0</v>
      </c>
      <c r="R35" s="75">
        <f t="shared" si="20"/>
        <v>0</v>
      </c>
      <c r="S35" s="90">
        <f t="shared" si="20"/>
        <v>63817.08</v>
      </c>
      <c r="T35" s="90">
        <f t="shared" si="20"/>
        <v>6.6699999999999997E-3</v>
      </c>
      <c r="U35" s="90">
        <f t="shared" si="20"/>
        <v>-100</v>
      </c>
      <c r="V35" s="90">
        <f t="shared" si="20"/>
        <v>0</v>
      </c>
      <c r="W35" s="96">
        <f t="shared" si="20"/>
        <v>63717.086669999997</v>
      </c>
      <c r="X35" s="96">
        <f t="shared" si="20"/>
        <v>100</v>
      </c>
      <c r="Y35" s="96">
        <f t="shared" si="20"/>
        <v>288.8</v>
      </c>
      <c r="Z35" s="96">
        <f t="shared" si="20"/>
        <v>0</v>
      </c>
      <c r="AA35" s="96">
        <f t="shared" si="20"/>
        <v>1000</v>
      </c>
      <c r="AB35" s="86">
        <f t="shared" si="20"/>
        <v>65616.686669999996</v>
      </c>
      <c r="AC35" s="26"/>
      <c r="AD35" s="26"/>
      <c r="AE35" s="26"/>
    </row>
    <row r="36" spans="1:31" x14ac:dyDescent="0.2">
      <c r="A36" s="15"/>
      <c r="B36" s="38" t="s">
        <v>71</v>
      </c>
      <c r="C36" s="2">
        <v>902</v>
      </c>
      <c r="D36" s="2" t="s">
        <v>35</v>
      </c>
      <c r="E36" s="2" t="s">
        <v>20</v>
      </c>
      <c r="F36" s="2" t="s">
        <v>150</v>
      </c>
      <c r="G36" s="9" t="s">
        <v>0</v>
      </c>
      <c r="H36" s="16"/>
      <c r="I36" s="61">
        <f t="shared" ref="I36:AB36" si="21">I37+I60+I72+I93</f>
        <v>56627.619999999995</v>
      </c>
      <c r="J36" s="61">
        <f t="shared" si="21"/>
        <v>0</v>
      </c>
      <c r="K36" s="61">
        <f t="shared" si="21"/>
        <v>0</v>
      </c>
      <c r="L36" s="61">
        <f t="shared" si="21"/>
        <v>0</v>
      </c>
      <c r="M36" s="75">
        <f t="shared" si="21"/>
        <v>56627.619999999988</v>
      </c>
      <c r="N36" s="75">
        <f t="shared" si="21"/>
        <v>1458.9</v>
      </c>
      <c r="O36" s="75">
        <f t="shared" si="21"/>
        <v>5555.56</v>
      </c>
      <c r="P36" s="75">
        <f t="shared" si="21"/>
        <v>0</v>
      </c>
      <c r="Q36" s="75">
        <f t="shared" si="21"/>
        <v>0</v>
      </c>
      <c r="R36" s="75">
        <f t="shared" si="21"/>
        <v>0</v>
      </c>
      <c r="S36" s="90">
        <f t="shared" si="21"/>
        <v>63642.080000000002</v>
      </c>
      <c r="T36" s="90">
        <f t="shared" si="21"/>
        <v>6.6699999999999997E-3</v>
      </c>
      <c r="U36" s="90">
        <f t="shared" si="21"/>
        <v>-100</v>
      </c>
      <c r="V36" s="90">
        <f t="shared" si="21"/>
        <v>0</v>
      </c>
      <c r="W36" s="96">
        <f t="shared" si="21"/>
        <v>63542.086669999997</v>
      </c>
      <c r="X36" s="96">
        <f t="shared" si="21"/>
        <v>100</v>
      </c>
      <c r="Y36" s="96">
        <f t="shared" si="21"/>
        <v>288.8</v>
      </c>
      <c r="Z36" s="96">
        <f t="shared" si="21"/>
        <v>0</v>
      </c>
      <c r="AA36" s="96">
        <f t="shared" si="21"/>
        <v>1000</v>
      </c>
      <c r="AB36" s="86">
        <f t="shared" si="21"/>
        <v>65441.686670000003</v>
      </c>
      <c r="AC36" s="26"/>
      <c r="AD36" s="26"/>
      <c r="AE36" s="26"/>
    </row>
    <row r="37" spans="1:31" x14ac:dyDescent="0.2">
      <c r="A37" s="15"/>
      <c r="B37" s="36" t="s">
        <v>75</v>
      </c>
      <c r="C37" s="37">
        <v>902</v>
      </c>
      <c r="D37" s="2" t="s">
        <v>35</v>
      </c>
      <c r="E37" s="2" t="s">
        <v>20</v>
      </c>
      <c r="F37" s="2" t="s">
        <v>153</v>
      </c>
      <c r="G37" s="9" t="s">
        <v>0</v>
      </c>
      <c r="H37" s="16"/>
      <c r="I37" s="61">
        <f>I38+I40+I45+I50+I52+I56+I58</f>
        <v>43847.22</v>
      </c>
      <c r="J37" s="61">
        <f t="shared" ref="J37:AA37" si="22">J38+J40+J45+J50+J52+J56+J58</f>
        <v>-1377.5</v>
      </c>
      <c r="K37" s="61">
        <f t="shared" si="22"/>
        <v>0</v>
      </c>
      <c r="L37" s="61">
        <f t="shared" si="22"/>
        <v>0</v>
      </c>
      <c r="M37" s="75">
        <f t="shared" si="22"/>
        <v>42469.719999999994</v>
      </c>
      <c r="N37" s="75">
        <f t="shared" si="22"/>
        <v>1158.9000000000001</v>
      </c>
      <c r="O37" s="75">
        <f t="shared" si="22"/>
        <v>0</v>
      </c>
      <c r="P37" s="75">
        <f t="shared" si="22"/>
        <v>-2000</v>
      </c>
      <c r="Q37" s="75">
        <f t="shared" si="22"/>
        <v>0</v>
      </c>
      <c r="R37" s="75">
        <f t="shared" si="22"/>
        <v>0</v>
      </c>
      <c r="S37" s="90">
        <f t="shared" si="22"/>
        <v>41628.620000000003</v>
      </c>
      <c r="T37" s="90">
        <f t="shared" si="22"/>
        <v>0</v>
      </c>
      <c r="U37" s="90">
        <f t="shared" si="22"/>
        <v>-100</v>
      </c>
      <c r="V37" s="90">
        <f t="shared" si="22"/>
        <v>0</v>
      </c>
      <c r="W37" s="96">
        <f t="shared" si="22"/>
        <v>41528.620000000003</v>
      </c>
      <c r="X37" s="96">
        <f t="shared" si="22"/>
        <v>0</v>
      </c>
      <c r="Y37" s="96">
        <f t="shared" si="22"/>
        <v>-26.335379999999986</v>
      </c>
      <c r="Z37" s="96">
        <f t="shared" si="22"/>
        <v>0</v>
      </c>
      <c r="AA37" s="96">
        <f t="shared" si="22"/>
        <v>1000</v>
      </c>
      <c r="AB37" s="86">
        <f>AB38+AB40+AB45+AB50+AB52+AB56+AB58+AB54</f>
        <v>43013.084620000001</v>
      </c>
      <c r="AC37" s="26"/>
      <c r="AD37" s="26"/>
      <c r="AE37" s="26"/>
    </row>
    <row r="38" spans="1:31" ht="31.5" x14ac:dyDescent="0.2">
      <c r="A38" s="10" t="s">
        <v>0</v>
      </c>
      <c r="B38" s="1" t="s">
        <v>169</v>
      </c>
      <c r="C38" s="2">
        <v>902</v>
      </c>
      <c r="D38" s="2" t="s">
        <v>35</v>
      </c>
      <c r="E38" s="2" t="s">
        <v>20</v>
      </c>
      <c r="F38" s="2" t="s">
        <v>154</v>
      </c>
      <c r="G38" s="9" t="s">
        <v>0</v>
      </c>
      <c r="H38" s="16"/>
      <c r="I38" s="61">
        <f>I39</f>
        <v>85</v>
      </c>
      <c r="J38" s="61">
        <f t="shared" ref="J38:AB38" si="23">J39</f>
        <v>0</v>
      </c>
      <c r="K38" s="61">
        <f t="shared" si="23"/>
        <v>0</v>
      </c>
      <c r="L38" s="61">
        <f t="shared" si="23"/>
        <v>0</v>
      </c>
      <c r="M38" s="75">
        <f t="shared" si="23"/>
        <v>85</v>
      </c>
      <c r="N38" s="75">
        <f t="shared" si="23"/>
        <v>0</v>
      </c>
      <c r="O38" s="75">
        <f t="shared" si="23"/>
        <v>0</v>
      </c>
      <c r="P38" s="75">
        <f t="shared" si="23"/>
        <v>0</v>
      </c>
      <c r="Q38" s="75">
        <f t="shared" si="23"/>
        <v>0</v>
      </c>
      <c r="R38" s="75">
        <f t="shared" si="23"/>
        <v>0</v>
      </c>
      <c r="S38" s="90">
        <f t="shared" si="23"/>
        <v>85</v>
      </c>
      <c r="T38" s="90">
        <f t="shared" si="23"/>
        <v>0</v>
      </c>
      <c r="U38" s="90">
        <f t="shared" si="23"/>
        <v>0</v>
      </c>
      <c r="V38" s="90">
        <f t="shared" si="23"/>
        <v>0</v>
      </c>
      <c r="W38" s="96">
        <f t="shared" si="23"/>
        <v>85</v>
      </c>
      <c r="X38" s="96">
        <f t="shared" si="23"/>
        <v>0</v>
      </c>
      <c r="Y38" s="96">
        <f t="shared" si="23"/>
        <v>0</v>
      </c>
      <c r="Z38" s="96">
        <f t="shared" si="23"/>
        <v>0</v>
      </c>
      <c r="AA38" s="96"/>
      <c r="AB38" s="86">
        <f t="shared" si="23"/>
        <v>85</v>
      </c>
      <c r="AC38" s="26"/>
      <c r="AD38" s="26"/>
      <c r="AE38" s="26"/>
    </row>
    <row r="39" spans="1:31" ht="31.5" x14ac:dyDescent="0.2">
      <c r="A39" s="15" t="s">
        <v>0</v>
      </c>
      <c r="B39" s="8" t="s">
        <v>15</v>
      </c>
      <c r="C39" s="2">
        <v>902</v>
      </c>
      <c r="D39" s="2" t="s">
        <v>35</v>
      </c>
      <c r="E39" s="2" t="s">
        <v>20</v>
      </c>
      <c r="F39" s="2" t="s">
        <v>154</v>
      </c>
      <c r="G39" s="9" t="s">
        <v>16</v>
      </c>
      <c r="H39" s="16"/>
      <c r="I39" s="61">
        <v>85</v>
      </c>
      <c r="J39" s="65"/>
      <c r="K39" s="65"/>
      <c r="L39" s="65"/>
      <c r="M39" s="79">
        <f>I39+J39+K39+L39</f>
        <v>85</v>
      </c>
      <c r="N39" s="79"/>
      <c r="O39" s="77"/>
      <c r="P39" s="77"/>
      <c r="Q39" s="77"/>
      <c r="R39" s="77"/>
      <c r="S39" s="77">
        <f>M39+N39+O39+P39+Q39</f>
        <v>85</v>
      </c>
      <c r="T39" s="77"/>
      <c r="U39" s="77"/>
      <c r="V39" s="77"/>
      <c r="W39" s="98">
        <f>S39+T39+U39+V39</f>
        <v>85</v>
      </c>
      <c r="X39" s="98"/>
      <c r="Y39" s="98"/>
      <c r="Z39" s="98"/>
      <c r="AA39" s="98"/>
      <c r="AB39" s="65">
        <f>W39+X39+Y39+Z39</f>
        <v>85</v>
      </c>
      <c r="AC39" s="26"/>
      <c r="AD39" s="26"/>
      <c r="AE39" s="26"/>
    </row>
    <row r="40" spans="1:31" ht="33" customHeight="1" x14ac:dyDescent="0.2">
      <c r="A40" s="15"/>
      <c r="B40" s="20" t="s">
        <v>398</v>
      </c>
      <c r="C40" s="11">
        <v>902</v>
      </c>
      <c r="D40" s="11" t="s">
        <v>35</v>
      </c>
      <c r="E40" s="11" t="s">
        <v>20</v>
      </c>
      <c r="F40" s="11" t="s">
        <v>330</v>
      </c>
      <c r="G40" s="13" t="s">
        <v>0</v>
      </c>
      <c r="H40" s="17"/>
      <c r="I40" s="63">
        <f>I43+I41</f>
        <v>10955.8</v>
      </c>
      <c r="J40" s="63">
        <f t="shared" ref="J40:AB40" si="24">J43+J41</f>
        <v>0</v>
      </c>
      <c r="K40" s="63">
        <f t="shared" si="24"/>
        <v>0</v>
      </c>
      <c r="L40" s="63">
        <f t="shared" si="24"/>
        <v>0</v>
      </c>
      <c r="M40" s="85">
        <f t="shared" si="24"/>
        <v>10955.8</v>
      </c>
      <c r="N40" s="85">
        <f t="shared" si="24"/>
        <v>0</v>
      </c>
      <c r="O40" s="85">
        <f t="shared" si="24"/>
        <v>0</v>
      </c>
      <c r="P40" s="85">
        <f t="shared" si="24"/>
        <v>0</v>
      </c>
      <c r="Q40" s="85">
        <f t="shared" si="24"/>
        <v>0</v>
      </c>
      <c r="R40" s="85">
        <f t="shared" si="24"/>
        <v>0</v>
      </c>
      <c r="S40" s="90">
        <f t="shared" si="24"/>
        <v>10955.800000000001</v>
      </c>
      <c r="T40" s="90">
        <f t="shared" si="24"/>
        <v>0</v>
      </c>
      <c r="U40" s="90">
        <f t="shared" si="24"/>
        <v>0</v>
      </c>
      <c r="V40" s="90">
        <f t="shared" si="24"/>
        <v>0</v>
      </c>
      <c r="W40" s="96">
        <f t="shared" si="24"/>
        <v>10955.800000000001</v>
      </c>
      <c r="X40" s="96">
        <f t="shared" si="24"/>
        <v>0</v>
      </c>
      <c r="Y40" s="96">
        <f t="shared" si="24"/>
        <v>1762.6119699999999</v>
      </c>
      <c r="Z40" s="96">
        <f t="shared" si="24"/>
        <v>0</v>
      </c>
      <c r="AA40" s="96">
        <f t="shared" si="24"/>
        <v>1000</v>
      </c>
      <c r="AB40" s="86">
        <f t="shared" si="24"/>
        <v>13090.323970000001</v>
      </c>
      <c r="AC40" s="26"/>
      <c r="AD40" s="26"/>
      <c r="AE40" s="26"/>
    </row>
    <row r="41" spans="1:31" ht="35.25" customHeight="1" x14ac:dyDescent="0.2">
      <c r="A41" s="15"/>
      <c r="B41" s="4" t="s">
        <v>497</v>
      </c>
      <c r="C41" s="5">
        <v>902</v>
      </c>
      <c r="D41" s="5" t="s">
        <v>35</v>
      </c>
      <c r="E41" s="5" t="s">
        <v>20</v>
      </c>
      <c r="F41" s="5" t="s">
        <v>448</v>
      </c>
      <c r="G41" s="7"/>
      <c r="H41" s="7"/>
      <c r="I41" s="86">
        <f>I42</f>
        <v>0</v>
      </c>
      <c r="J41" s="86">
        <f t="shared" ref="J41:AB41" si="25">J42</f>
        <v>866.98</v>
      </c>
      <c r="K41" s="86">
        <f t="shared" si="25"/>
        <v>0</v>
      </c>
      <c r="L41" s="86">
        <f t="shared" si="25"/>
        <v>0</v>
      </c>
      <c r="M41" s="75">
        <f t="shared" si="25"/>
        <v>866.98</v>
      </c>
      <c r="N41" s="75">
        <f t="shared" si="25"/>
        <v>0</v>
      </c>
      <c r="O41" s="75">
        <f t="shared" si="25"/>
        <v>0</v>
      </c>
      <c r="P41" s="75">
        <f t="shared" si="25"/>
        <v>1.042</v>
      </c>
      <c r="Q41" s="75">
        <f t="shared" si="25"/>
        <v>0</v>
      </c>
      <c r="R41" s="75">
        <f t="shared" si="25"/>
        <v>0</v>
      </c>
      <c r="S41" s="90">
        <f t="shared" si="25"/>
        <v>868.02200000000005</v>
      </c>
      <c r="T41" s="90">
        <f t="shared" si="25"/>
        <v>0</v>
      </c>
      <c r="U41" s="90">
        <f t="shared" si="25"/>
        <v>0</v>
      </c>
      <c r="V41" s="90">
        <f t="shared" si="25"/>
        <v>0</v>
      </c>
      <c r="W41" s="96">
        <f t="shared" si="25"/>
        <v>868.02200000000005</v>
      </c>
      <c r="X41" s="96">
        <f t="shared" si="25"/>
        <v>0</v>
      </c>
      <c r="Y41" s="96">
        <f t="shared" si="25"/>
        <v>1762.6119699999999</v>
      </c>
      <c r="Z41" s="96">
        <f t="shared" si="25"/>
        <v>0</v>
      </c>
      <c r="AA41" s="96">
        <f t="shared" si="25"/>
        <v>1000</v>
      </c>
      <c r="AB41" s="86">
        <f t="shared" si="25"/>
        <v>3002.5459700000001</v>
      </c>
      <c r="AC41" s="26"/>
      <c r="AD41" s="26"/>
      <c r="AE41" s="26"/>
    </row>
    <row r="42" spans="1:31" ht="33" customHeight="1" x14ac:dyDescent="0.2">
      <c r="A42" s="15"/>
      <c r="B42" s="4" t="s">
        <v>15</v>
      </c>
      <c r="C42" s="5">
        <v>902</v>
      </c>
      <c r="D42" s="5" t="s">
        <v>35</v>
      </c>
      <c r="E42" s="5" t="s">
        <v>20</v>
      </c>
      <c r="F42" s="5" t="s">
        <v>448</v>
      </c>
      <c r="G42" s="7">
        <v>600</v>
      </c>
      <c r="H42" s="7"/>
      <c r="I42" s="86">
        <v>0</v>
      </c>
      <c r="J42" s="86">
        <v>866.98</v>
      </c>
      <c r="K42" s="86"/>
      <c r="L42" s="86"/>
      <c r="M42" s="75">
        <f>I42+J42+K42+L42</f>
        <v>866.98</v>
      </c>
      <c r="N42" s="75"/>
      <c r="O42" s="77"/>
      <c r="P42" s="77">
        <v>1.042</v>
      </c>
      <c r="Q42" s="77"/>
      <c r="R42" s="77"/>
      <c r="S42" s="77">
        <f>M42+N42+O42+P42+Q42</f>
        <v>868.02200000000005</v>
      </c>
      <c r="T42" s="77"/>
      <c r="U42" s="77"/>
      <c r="V42" s="77"/>
      <c r="W42" s="98">
        <f>S42+T42+U42+V42</f>
        <v>868.02200000000005</v>
      </c>
      <c r="X42" s="98"/>
      <c r="Y42" s="98">
        <f>1472.61197+290</f>
        <v>1762.6119699999999</v>
      </c>
      <c r="Z42" s="98"/>
      <c r="AA42" s="98">
        <v>1000</v>
      </c>
      <c r="AB42" s="65">
        <v>3002.5459700000001</v>
      </c>
      <c r="AC42" s="26"/>
      <c r="AD42" s="26"/>
      <c r="AE42" s="26"/>
    </row>
    <row r="43" spans="1:31" ht="31.5" x14ac:dyDescent="0.2">
      <c r="A43" s="15"/>
      <c r="B43" s="122" t="s">
        <v>388</v>
      </c>
      <c r="C43" s="28">
        <v>902</v>
      </c>
      <c r="D43" s="28" t="s">
        <v>35</v>
      </c>
      <c r="E43" s="28" t="s">
        <v>20</v>
      </c>
      <c r="F43" s="28" t="s">
        <v>434</v>
      </c>
      <c r="G43" s="29"/>
      <c r="H43" s="30"/>
      <c r="I43" s="87">
        <f>I44</f>
        <v>10955.8</v>
      </c>
      <c r="J43" s="87">
        <f t="shared" ref="J43:AB43" si="26">J44</f>
        <v>-866.98</v>
      </c>
      <c r="K43" s="87">
        <f t="shared" si="26"/>
        <v>0</v>
      </c>
      <c r="L43" s="87">
        <f t="shared" si="26"/>
        <v>0</v>
      </c>
      <c r="M43" s="75">
        <f t="shared" si="26"/>
        <v>10088.82</v>
      </c>
      <c r="N43" s="75">
        <f t="shared" si="26"/>
        <v>0</v>
      </c>
      <c r="O43" s="75">
        <f t="shared" si="26"/>
        <v>0</v>
      </c>
      <c r="P43" s="75">
        <f t="shared" si="26"/>
        <v>-1.042</v>
      </c>
      <c r="Q43" s="75">
        <f t="shared" si="26"/>
        <v>0</v>
      </c>
      <c r="R43" s="75">
        <f t="shared" si="26"/>
        <v>0</v>
      </c>
      <c r="S43" s="90">
        <f t="shared" si="26"/>
        <v>10087.778</v>
      </c>
      <c r="T43" s="90">
        <f t="shared" si="26"/>
        <v>0</v>
      </c>
      <c r="U43" s="90">
        <f t="shared" si="26"/>
        <v>0</v>
      </c>
      <c r="V43" s="90">
        <f t="shared" si="26"/>
        <v>0</v>
      </c>
      <c r="W43" s="96">
        <f t="shared" si="26"/>
        <v>10087.778</v>
      </c>
      <c r="X43" s="96">
        <f t="shared" si="26"/>
        <v>0</v>
      </c>
      <c r="Y43" s="96">
        <f t="shared" si="26"/>
        <v>0</v>
      </c>
      <c r="Z43" s="96">
        <f t="shared" si="26"/>
        <v>0</v>
      </c>
      <c r="AA43" s="96"/>
      <c r="AB43" s="86">
        <f t="shared" si="26"/>
        <v>10087.778</v>
      </c>
      <c r="AC43" s="26"/>
      <c r="AD43" s="26"/>
      <c r="AE43" s="26"/>
    </row>
    <row r="44" spans="1:31" ht="39" customHeight="1" x14ac:dyDescent="0.2">
      <c r="A44" s="15"/>
      <c r="B44" s="8" t="s">
        <v>15</v>
      </c>
      <c r="C44" s="2">
        <v>902</v>
      </c>
      <c r="D44" s="2" t="s">
        <v>35</v>
      </c>
      <c r="E44" s="2" t="s">
        <v>20</v>
      </c>
      <c r="F44" s="2" t="s">
        <v>434</v>
      </c>
      <c r="G44" s="9" t="s">
        <v>16</v>
      </c>
      <c r="H44" s="16" t="s">
        <v>447</v>
      </c>
      <c r="I44" s="61">
        <v>10955.8</v>
      </c>
      <c r="J44" s="65">
        <v>-866.98</v>
      </c>
      <c r="K44" s="65"/>
      <c r="L44" s="65"/>
      <c r="M44" s="79">
        <f>I44+J44+K44+L44</f>
        <v>10088.82</v>
      </c>
      <c r="N44" s="79"/>
      <c r="O44" s="77"/>
      <c r="P44" s="77">
        <v>-1.042</v>
      </c>
      <c r="Q44" s="77"/>
      <c r="R44" s="77"/>
      <c r="S44" s="77">
        <f>M44+N44+O44+P44+Q44</f>
        <v>10087.778</v>
      </c>
      <c r="T44" s="77"/>
      <c r="U44" s="77"/>
      <c r="V44" s="77"/>
      <c r="W44" s="98">
        <f>S44+T44+U44+V44</f>
        <v>10087.778</v>
      </c>
      <c r="X44" s="98"/>
      <c r="Y44" s="98"/>
      <c r="Z44" s="98"/>
      <c r="AA44" s="98"/>
      <c r="AB44" s="65">
        <f>W44+X44+Y44+Z44</f>
        <v>10087.778</v>
      </c>
      <c r="AC44" s="26"/>
      <c r="AD44" s="26"/>
      <c r="AE44" s="26"/>
    </row>
    <row r="45" spans="1:31" x14ac:dyDescent="0.2">
      <c r="A45" s="15"/>
      <c r="B45" s="8" t="s">
        <v>286</v>
      </c>
      <c r="C45" s="2">
        <v>902</v>
      </c>
      <c r="D45" s="2" t="s">
        <v>35</v>
      </c>
      <c r="E45" s="2" t="s">
        <v>20</v>
      </c>
      <c r="F45" s="2" t="s">
        <v>288</v>
      </c>
      <c r="G45" s="9"/>
      <c r="H45" s="16"/>
      <c r="I45" s="61">
        <f>I46+I48</f>
        <v>26809.5</v>
      </c>
      <c r="J45" s="61">
        <f t="shared" ref="J45:AB45" si="27">J46+J48</f>
        <v>-1311.9</v>
      </c>
      <c r="K45" s="61">
        <f t="shared" si="27"/>
        <v>0</v>
      </c>
      <c r="L45" s="61">
        <f t="shared" si="27"/>
        <v>0</v>
      </c>
      <c r="M45" s="75">
        <f t="shared" si="27"/>
        <v>25497.599999999999</v>
      </c>
      <c r="N45" s="75">
        <f t="shared" si="27"/>
        <v>0</v>
      </c>
      <c r="O45" s="75">
        <f t="shared" si="27"/>
        <v>0</v>
      </c>
      <c r="P45" s="75">
        <f t="shared" si="27"/>
        <v>0</v>
      </c>
      <c r="Q45" s="75">
        <f t="shared" si="27"/>
        <v>0</v>
      </c>
      <c r="R45" s="75">
        <f t="shared" si="27"/>
        <v>0</v>
      </c>
      <c r="S45" s="90">
        <f t="shared" si="27"/>
        <v>25497.599999999999</v>
      </c>
      <c r="T45" s="90">
        <f t="shared" si="27"/>
        <v>0</v>
      </c>
      <c r="U45" s="90">
        <f t="shared" si="27"/>
        <v>0</v>
      </c>
      <c r="V45" s="90">
        <f t="shared" si="27"/>
        <v>0</v>
      </c>
      <c r="W45" s="96">
        <f t="shared" si="27"/>
        <v>25497.599999999999</v>
      </c>
      <c r="X45" s="96">
        <f t="shared" si="27"/>
        <v>0</v>
      </c>
      <c r="Y45" s="96">
        <f t="shared" si="27"/>
        <v>0</v>
      </c>
      <c r="Z45" s="96">
        <f t="shared" si="27"/>
        <v>0</v>
      </c>
      <c r="AA45" s="96"/>
      <c r="AB45" s="86">
        <f t="shared" si="27"/>
        <v>25497.599999999999</v>
      </c>
      <c r="AC45" s="26"/>
      <c r="AD45" s="26"/>
      <c r="AE45" s="26"/>
    </row>
    <row r="46" spans="1:31" ht="31.5" x14ac:dyDescent="0.2">
      <c r="A46" s="10" t="s">
        <v>0</v>
      </c>
      <c r="B46" s="8" t="s">
        <v>74</v>
      </c>
      <c r="C46" s="2">
        <v>902</v>
      </c>
      <c r="D46" s="2" t="s">
        <v>35</v>
      </c>
      <c r="E46" s="2" t="s">
        <v>20</v>
      </c>
      <c r="F46" s="2" t="s">
        <v>155</v>
      </c>
      <c r="G46" s="9" t="s">
        <v>0</v>
      </c>
      <c r="H46" s="16"/>
      <c r="I46" s="61">
        <f>I47</f>
        <v>22720.3</v>
      </c>
      <c r="J46" s="61">
        <f t="shared" ref="J46:AB46" si="28">J47</f>
        <v>-1291.7</v>
      </c>
      <c r="K46" s="61">
        <f t="shared" si="28"/>
        <v>0</v>
      </c>
      <c r="L46" s="61">
        <f t="shared" si="28"/>
        <v>0</v>
      </c>
      <c r="M46" s="75">
        <f t="shared" si="28"/>
        <v>21428.6</v>
      </c>
      <c r="N46" s="75">
        <f t="shared" si="28"/>
        <v>0</v>
      </c>
      <c r="O46" s="75">
        <f t="shared" si="28"/>
        <v>0</v>
      </c>
      <c r="P46" s="75">
        <f t="shared" si="28"/>
        <v>0</v>
      </c>
      <c r="Q46" s="75">
        <f t="shared" si="28"/>
        <v>0</v>
      </c>
      <c r="R46" s="75">
        <f t="shared" si="28"/>
        <v>0</v>
      </c>
      <c r="S46" s="90">
        <f t="shared" si="28"/>
        <v>21428.6</v>
      </c>
      <c r="T46" s="90">
        <f t="shared" si="28"/>
        <v>0</v>
      </c>
      <c r="U46" s="90">
        <f t="shared" si="28"/>
        <v>0</v>
      </c>
      <c r="V46" s="90">
        <f t="shared" si="28"/>
        <v>0</v>
      </c>
      <c r="W46" s="96">
        <f t="shared" si="28"/>
        <v>21428.6</v>
      </c>
      <c r="X46" s="96">
        <f t="shared" si="28"/>
        <v>0</v>
      </c>
      <c r="Y46" s="96">
        <f t="shared" si="28"/>
        <v>0</v>
      </c>
      <c r="Z46" s="96">
        <f t="shared" si="28"/>
        <v>0</v>
      </c>
      <c r="AA46" s="96"/>
      <c r="AB46" s="86">
        <f t="shared" si="28"/>
        <v>21428.6</v>
      </c>
      <c r="AC46" s="26"/>
      <c r="AD46" s="26"/>
      <c r="AE46" s="26"/>
    </row>
    <row r="47" spans="1:31" ht="31.5" x14ac:dyDescent="0.2">
      <c r="A47" s="10" t="s">
        <v>0</v>
      </c>
      <c r="B47" s="8" t="s">
        <v>15</v>
      </c>
      <c r="C47" s="2">
        <v>902</v>
      </c>
      <c r="D47" s="2" t="s">
        <v>35</v>
      </c>
      <c r="E47" s="2" t="s">
        <v>20</v>
      </c>
      <c r="F47" s="2" t="s">
        <v>155</v>
      </c>
      <c r="G47" s="9" t="s">
        <v>16</v>
      </c>
      <c r="H47" s="16"/>
      <c r="I47" s="61">
        <v>22720.3</v>
      </c>
      <c r="J47" s="65">
        <f>-1076-215.7</f>
        <v>-1291.7</v>
      </c>
      <c r="K47" s="65"/>
      <c r="L47" s="65"/>
      <c r="M47" s="79">
        <f>I47+J47+K47+L47</f>
        <v>21428.6</v>
      </c>
      <c r="N47" s="79"/>
      <c r="O47" s="77"/>
      <c r="P47" s="77"/>
      <c r="Q47" s="77"/>
      <c r="R47" s="77"/>
      <c r="S47" s="77">
        <f>M47+N47+O47+P47+Q47</f>
        <v>21428.6</v>
      </c>
      <c r="T47" s="77"/>
      <c r="U47" s="77"/>
      <c r="V47" s="77"/>
      <c r="W47" s="98">
        <f>S47+T47+U47+V47</f>
        <v>21428.6</v>
      </c>
      <c r="X47" s="98"/>
      <c r="Y47" s="98"/>
      <c r="Z47" s="98"/>
      <c r="AA47" s="98"/>
      <c r="AB47" s="65">
        <f>W47+X47+Y47+Z47</f>
        <v>21428.6</v>
      </c>
      <c r="AC47" s="26"/>
      <c r="AD47" s="26"/>
      <c r="AE47" s="26"/>
    </row>
    <row r="48" spans="1:31" ht="31.5" x14ac:dyDescent="0.2">
      <c r="A48" s="10"/>
      <c r="B48" s="35" t="s">
        <v>425</v>
      </c>
      <c r="C48" s="2">
        <v>902</v>
      </c>
      <c r="D48" s="2" t="s">
        <v>35</v>
      </c>
      <c r="E48" s="2" t="s">
        <v>20</v>
      </c>
      <c r="F48" s="2" t="s">
        <v>427</v>
      </c>
      <c r="G48" s="9"/>
      <c r="H48" s="16"/>
      <c r="I48" s="61">
        <f>I49</f>
        <v>4089.2</v>
      </c>
      <c r="J48" s="61">
        <f t="shared" ref="J48:AB48" si="29">J49</f>
        <v>-20.200000000000017</v>
      </c>
      <c r="K48" s="61">
        <f t="shared" si="29"/>
        <v>0</v>
      </c>
      <c r="L48" s="61">
        <f t="shared" si="29"/>
        <v>0</v>
      </c>
      <c r="M48" s="75">
        <f t="shared" si="29"/>
        <v>4069</v>
      </c>
      <c r="N48" s="75">
        <f t="shared" si="29"/>
        <v>0</v>
      </c>
      <c r="O48" s="75">
        <f t="shared" si="29"/>
        <v>0</v>
      </c>
      <c r="P48" s="75">
        <f t="shared" si="29"/>
        <v>0</v>
      </c>
      <c r="Q48" s="75">
        <f t="shared" si="29"/>
        <v>0</v>
      </c>
      <c r="R48" s="75">
        <f t="shared" si="29"/>
        <v>0</v>
      </c>
      <c r="S48" s="90">
        <f t="shared" si="29"/>
        <v>4069</v>
      </c>
      <c r="T48" s="90">
        <f t="shared" si="29"/>
        <v>0</v>
      </c>
      <c r="U48" s="90">
        <f t="shared" si="29"/>
        <v>0</v>
      </c>
      <c r="V48" s="90">
        <f t="shared" si="29"/>
        <v>0</v>
      </c>
      <c r="W48" s="96">
        <f t="shared" si="29"/>
        <v>4069</v>
      </c>
      <c r="X48" s="96">
        <f t="shared" si="29"/>
        <v>0</v>
      </c>
      <c r="Y48" s="96">
        <f t="shared" si="29"/>
        <v>0</v>
      </c>
      <c r="Z48" s="96">
        <f t="shared" si="29"/>
        <v>0</v>
      </c>
      <c r="AA48" s="96"/>
      <c r="AB48" s="86">
        <f t="shared" si="29"/>
        <v>4069</v>
      </c>
      <c r="AC48" s="26"/>
      <c r="AD48" s="26"/>
      <c r="AE48" s="26"/>
    </row>
    <row r="49" spans="1:31" ht="28.5" customHeight="1" x14ac:dyDescent="0.2">
      <c r="A49" s="10"/>
      <c r="B49" s="35" t="s">
        <v>15</v>
      </c>
      <c r="C49" s="2">
        <v>902</v>
      </c>
      <c r="D49" s="2" t="s">
        <v>35</v>
      </c>
      <c r="E49" s="2" t="s">
        <v>20</v>
      </c>
      <c r="F49" s="2" t="s">
        <v>427</v>
      </c>
      <c r="G49" s="9">
        <v>600</v>
      </c>
      <c r="H49" s="16"/>
      <c r="I49" s="61">
        <v>4089.2</v>
      </c>
      <c r="J49" s="65">
        <f>215.7-235.9</f>
        <v>-20.200000000000017</v>
      </c>
      <c r="K49" s="65"/>
      <c r="L49" s="65"/>
      <c r="M49" s="79">
        <f>I49+J49+K49+L49</f>
        <v>4069</v>
      </c>
      <c r="N49" s="79"/>
      <c r="O49" s="77"/>
      <c r="P49" s="77"/>
      <c r="Q49" s="77"/>
      <c r="R49" s="77"/>
      <c r="S49" s="77">
        <f>M49+N49+O49+P49+Q49</f>
        <v>4069</v>
      </c>
      <c r="T49" s="77"/>
      <c r="U49" s="77"/>
      <c r="V49" s="77"/>
      <c r="W49" s="98">
        <f>S49+T49+U49+V49</f>
        <v>4069</v>
      </c>
      <c r="X49" s="98"/>
      <c r="Y49" s="98"/>
      <c r="Z49" s="98"/>
      <c r="AA49" s="98"/>
      <c r="AB49" s="65">
        <f>W49+X49+Y49+Z49</f>
        <v>4069</v>
      </c>
      <c r="AC49" s="26"/>
      <c r="AD49" s="26"/>
      <c r="AE49" s="26"/>
    </row>
    <row r="50" spans="1:31" ht="31.5" hidden="1" x14ac:dyDescent="0.2">
      <c r="A50" s="10" t="s">
        <v>0</v>
      </c>
      <c r="B50" s="84" t="s">
        <v>168</v>
      </c>
      <c r="C50" s="2">
        <v>902</v>
      </c>
      <c r="D50" s="2" t="s">
        <v>35</v>
      </c>
      <c r="E50" s="2" t="s">
        <v>20</v>
      </c>
      <c r="F50" s="2" t="s">
        <v>156</v>
      </c>
      <c r="G50" s="9"/>
      <c r="H50" s="16"/>
      <c r="I50" s="61">
        <f>I51</f>
        <v>20</v>
      </c>
      <c r="J50" s="61">
        <f t="shared" ref="J50:AB50" si="30">J51</f>
        <v>0</v>
      </c>
      <c r="K50" s="61">
        <f t="shared" si="30"/>
        <v>0</v>
      </c>
      <c r="L50" s="61">
        <f t="shared" si="30"/>
        <v>0</v>
      </c>
      <c r="M50" s="75">
        <f t="shared" si="30"/>
        <v>20</v>
      </c>
      <c r="N50" s="75">
        <f t="shared" si="30"/>
        <v>0</v>
      </c>
      <c r="O50" s="75">
        <f t="shared" si="30"/>
        <v>0</v>
      </c>
      <c r="P50" s="75">
        <f t="shared" si="30"/>
        <v>0</v>
      </c>
      <c r="Q50" s="75">
        <f t="shared" si="30"/>
        <v>0</v>
      </c>
      <c r="R50" s="75">
        <f t="shared" si="30"/>
        <v>0</v>
      </c>
      <c r="S50" s="90">
        <f t="shared" si="30"/>
        <v>20</v>
      </c>
      <c r="T50" s="90">
        <f t="shared" si="30"/>
        <v>0</v>
      </c>
      <c r="U50" s="90">
        <f t="shared" si="30"/>
        <v>-20</v>
      </c>
      <c r="V50" s="90">
        <f t="shared" si="30"/>
        <v>0</v>
      </c>
      <c r="W50" s="96">
        <f t="shared" si="30"/>
        <v>0</v>
      </c>
      <c r="X50" s="96">
        <f t="shared" si="30"/>
        <v>0</v>
      </c>
      <c r="Y50" s="96">
        <f t="shared" si="30"/>
        <v>0</v>
      </c>
      <c r="Z50" s="96">
        <f t="shared" si="30"/>
        <v>0</v>
      </c>
      <c r="AA50" s="96"/>
      <c r="AB50" s="86">
        <f t="shared" si="30"/>
        <v>0</v>
      </c>
      <c r="AC50" s="26"/>
      <c r="AD50" s="26"/>
      <c r="AE50" s="26"/>
    </row>
    <row r="51" spans="1:31" ht="31.5" hidden="1" x14ac:dyDescent="0.2">
      <c r="A51" s="10" t="s">
        <v>0</v>
      </c>
      <c r="B51" s="8" t="s">
        <v>15</v>
      </c>
      <c r="C51" s="2">
        <v>902</v>
      </c>
      <c r="D51" s="2" t="s">
        <v>35</v>
      </c>
      <c r="E51" s="2" t="s">
        <v>20</v>
      </c>
      <c r="F51" s="2" t="s">
        <v>156</v>
      </c>
      <c r="G51" s="9">
        <v>600</v>
      </c>
      <c r="H51" s="16"/>
      <c r="I51" s="61">
        <v>20</v>
      </c>
      <c r="J51" s="65"/>
      <c r="K51" s="65"/>
      <c r="L51" s="65"/>
      <c r="M51" s="79">
        <f>I51+J51+K51+L51</f>
        <v>20</v>
      </c>
      <c r="N51" s="79"/>
      <c r="O51" s="77"/>
      <c r="P51" s="77"/>
      <c r="Q51" s="77"/>
      <c r="R51" s="77"/>
      <c r="S51" s="77">
        <f>M51+N51+O51+P51+Q51</f>
        <v>20</v>
      </c>
      <c r="T51" s="77"/>
      <c r="U51" s="77">
        <v>-20</v>
      </c>
      <c r="V51" s="77"/>
      <c r="W51" s="98">
        <f>S51+T51+U51+V51</f>
        <v>0</v>
      </c>
      <c r="X51" s="98"/>
      <c r="Y51" s="98"/>
      <c r="Z51" s="98"/>
      <c r="AA51" s="98"/>
      <c r="AB51" s="65">
        <f>W51+X51+Y51+Z51</f>
        <v>0</v>
      </c>
      <c r="AC51" s="26"/>
      <c r="AD51" s="26"/>
      <c r="AE51" s="26"/>
    </row>
    <row r="52" spans="1:31" x14ac:dyDescent="0.2">
      <c r="A52" s="10" t="s">
        <v>0</v>
      </c>
      <c r="B52" s="4" t="s">
        <v>136</v>
      </c>
      <c r="C52" s="2">
        <v>902</v>
      </c>
      <c r="D52" s="2" t="s">
        <v>35</v>
      </c>
      <c r="E52" s="2" t="s">
        <v>20</v>
      </c>
      <c r="F52" s="2" t="s">
        <v>279</v>
      </c>
      <c r="G52" s="9"/>
      <c r="H52" s="16"/>
      <c r="I52" s="61">
        <f>I53</f>
        <v>300</v>
      </c>
      <c r="J52" s="61">
        <f t="shared" ref="J52:AB52" si="31">J53</f>
        <v>-65.599999999999994</v>
      </c>
      <c r="K52" s="61">
        <f t="shared" si="31"/>
        <v>0</v>
      </c>
      <c r="L52" s="61">
        <f t="shared" si="31"/>
        <v>0</v>
      </c>
      <c r="M52" s="75">
        <f t="shared" si="31"/>
        <v>234.4</v>
      </c>
      <c r="N52" s="75">
        <f t="shared" si="31"/>
        <v>0</v>
      </c>
      <c r="O52" s="75">
        <f t="shared" si="31"/>
        <v>0</v>
      </c>
      <c r="P52" s="75">
        <f t="shared" si="31"/>
        <v>0</v>
      </c>
      <c r="Q52" s="75">
        <f t="shared" si="31"/>
        <v>0</v>
      </c>
      <c r="R52" s="75">
        <f t="shared" si="31"/>
        <v>0</v>
      </c>
      <c r="S52" s="90">
        <f t="shared" si="31"/>
        <v>234.4</v>
      </c>
      <c r="T52" s="90">
        <f t="shared" si="31"/>
        <v>0</v>
      </c>
      <c r="U52" s="90">
        <f t="shared" si="31"/>
        <v>0</v>
      </c>
      <c r="V52" s="90">
        <f t="shared" si="31"/>
        <v>0</v>
      </c>
      <c r="W52" s="96">
        <f t="shared" si="31"/>
        <v>234.4</v>
      </c>
      <c r="X52" s="96">
        <f t="shared" si="31"/>
        <v>0</v>
      </c>
      <c r="Y52" s="96">
        <f t="shared" si="31"/>
        <v>0</v>
      </c>
      <c r="Z52" s="96">
        <f t="shared" si="31"/>
        <v>0</v>
      </c>
      <c r="AA52" s="96"/>
      <c r="AB52" s="86">
        <f t="shared" si="31"/>
        <v>234.4</v>
      </c>
      <c r="AC52" s="26"/>
      <c r="AD52" s="26"/>
      <c r="AE52" s="26"/>
    </row>
    <row r="53" spans="1:31" ht="31.5" x14ac:dyDescent="0.2">
      <c r="A53" s="10" t="s">
        <v>0</v>
      </c>
      <c r="B53" s="8" t="s">
        <v>15</v>
      </c>
      <c r="C53" s="2">
        <v>902</v>
      </c>
      <c r="D53" s="2" t="s">
        <v>35</v>
      </c>
      <c r="E53" s="2" t="s">
        <v>20</v>
      </c>
      <c r="F53" s="2" t="s">
        <v>279</v>
      </c>
      <c r="G53" s="9">
        <v>600</v>
      </c>
      <c r="H53" s="16"/>
      <c r="I53" s="61">
        <v>300</v>
      </c>
      <c r="J53" s="65">
        <v>-65.599999999999994</v>
      </c>
      <c r="K53" s="65"/>
      <c r="L53" s="65"/>
      <c r="M53" s="79">
        <f>I53+J53+K53+L53</f>
        <v>234.4</v>
      </c>
      <c r="N53" s="79"/>
      <c r="O53" s="77"/>
      <c r="P53" s="77"/>
      <c r="Q53" s="77"/>
      <c r="R53" s="77"/>
      <c r="S53" s="77">
        <f>M53+N53+O53+P53+Q53</f>
        <v>234.4</v>
      </c>
      <c r="T53" s="77"/>
      <c r="U53" s="77"/>
      <c r="V53" s="77"/>
      <c r="W53" s="98">
        <f>S53+T53+U53+V53</f>
        <v>234.4</v>
      </c>
      <c r="X53" s="98"/>
      <c r="Y53" s="98"/>
      <c r="Z53" s="98"/>
      <c r="AA53" s="98"/>
      <c r="AB53" s="65">
        <f>W53+X53+Y53+Z53</f>
        <v>234.4</v>
      </c>
      <c r="AC53" s="26"/>
      <c r="AD53" s="26"/>
      <c r="AE53" s="26"/>
    </row>
    <row r="54" spans="1:31" x14ac:dyDescent="0.2">
      <c r="A54" s="10"/>
      <c r="B54" s="35" t="s">
        <v>516</v>
      </c>
      <c r="C54" s="2">
        <v>902</v>
      </c>
      <c r="D54" s="2" t="s">
        <v>35</v>
      </c>
      <c r="E54" s="2" t="s">
        <v>20</v>
      </c>
      <c r="F54" s="2" t="s">
        <v>517</v>
      </c>
      <c r="G54" s="9"/>
      <c r="H54" s="16"/>
      <c r="I54" s="61"/>
      <c r="J54" s="78"/>
      <c r="K54" s="78"/>
      <c r="L54" s="78"/>
      <c r="M54" s="79"/>
      <c r="N54" s="79"/>
      <c r="O54" s="79"/>
      <c r="P54" s="79"/>
      <c r="Q54" s="79"/>
      <c r="R54" s="79"/>
      <c r="S54" s="77"/>
      <c r="T54" s="77"/>
      <c r="U54" s="77"/>
      <c r="V54" s="77"/>
      <c r="W54" s="98"/>
      <c r="X54" s="98"/>
      <c r="Y54" s="98"/>
      <c r="Z54" s="98"/>
      <c r="AA54" s="98"/>
      <c r="AB54" s="65">
        <f>AB55</f>
        <v>1138.8879999999999</v>
      </c>
      <c r="AC54" s="26"/>
      <c r="AD54" s="26"/>
      <c r="AE54" s="26"/>
    </row>
    <row r="55" spans="1:31" ht="31.5" x14ac:dyDescent="0.2">
      <c r="A55" s="10"/>
      <c r="B55" s="35" t="s">
        <v>15</v>
      </c>
      <c r="C55" s="2">
        <v>902</v>
      </c>
      <c r="D55" s="2" t="s">
        <v>35</v>
      </c>
      <c r="E55" s="2" t="s">
        <v>20</v>
      </c>
      <c r="F55" s="2" t="s">
        <v>517</v>
      </c>
      <c r="G55" s="9">
        <v>600</v>
      </c>
      <c r="H55" s="16"/>
      <c r="I55" s="61"/>
      <c r="J55" s="78"/>
      <c r="K55" s="78"/>
      <c r="L55" s="78"/>
      <c r="M55" s="79"/>
      <c r="N55" s="79"/>
      <c r="O55" s="79"/>
      <c r="P55" s="79"/>
      <c r="Q55" s="79"/>
      <c r="R55" s="79"/>
      <c r="S55" s="77"/>
      <c r="T55" s="77"/>
      <c r="U55" s="77"/>
      <c r="V55" s="77"/>
      <c r="W55" s="98"/>
      <c r="X55" s="98"/>
      <c r="Y55" s="98"/>
      <c r="Z55" s="98"/>
      <c r="AA55" s="98"/>
      <c r="AB55" s="65">
        <v>1138.8879999999999</v>
      </c>
      <c r="AC55" s="26"/>
      <c r="AD55" s="26"/>
      <c r="AE55" s="26"/>
    </row>
    <row r="56" spans="1:31" ht="31.5" x14ac:dyDescent="0.2">
      <c r="A56" s="10"/>
      <c r="B56" s="84" t="s">
        <v>360</v>
      </c>
      <c r="C56" s="2">
        <v>902</v>
      </c>
      <c r="D56" s="2" t="s">
        <v>35</v>
      </c>
      <c r="E56" s="2" t="s">
        <v>20</v>
      </c>
      <c r="F56" s="2" t="s">
        <v>361</v>
      </c>
      <c r="G56" s="9"/>
      <c r="H56" s="16"/>
      <c r="I56" s="61">
        <f>I57</f>
        <v>5626.92</v>
      </c>
      <c r="J56" s="61">
        <f t="shared" ref="J56:AB56" si="32">J57</f>
        <v>0</v>
      </c>
      <c r="K56" s="61">
        <f t="shared" si="32"/>
        <v>0</v>
      </c>
      <c r="L56" s="61">
        <f t="shared" si="32"/>
        <v>0</v>
      </c>
      <c r="M56" s="75">
        <f t="shared" si="32"/>
        <v>5626.92</v>
      </c>
      <c r="N56" s="75">
        <f t="shared" si="32"/>
        <v>1158.9000000000001</v>
      </c>
      <c r="O56" s="75">
        <f t="shared" si="32"/>
        <v>0</v>
      </c>
      <c r="P56" s="75">
        <f t="shared" si="32"/>
        <v>-2000</v>
      </c>
      <c r="Q56" s="75">
        <f t="shared" si="32"/>
        <v>0</v>
      </c>
      <c r="R56" s="75">
        <f t="shared" si="32"/>
        <v>0</v>
      </c>
      <c r="S56" s="90">
        <f t="shared" si="32"/>
        <v>4785.82</v>
      </c>
      <c r="T56" s="90">
        <f t="shared" si="32"/>
        <v>0</v>
      </c>
      <c r="U56" s="90">
        <f t="shared" si="32"/>
        <v>-80</v>
      </c>
      <c r="V56" s="90">
        <f t="shared" si="32"/>
        <v>0</v>
      </c>
      <c r="W56" s="96">
        <f t="shared" si="32"/>
        <v>4705.82</v>
      </c>
      <c r="X56" s="96">
        <f t="shared" si="32"/>
        <v>0</v>
      </c>
      <c r="Y56" s="96">
        <f t="shared" si="32"/>
        <v>-1788.9473499999999</v>
      </c>
      <c r="Z56" s="96">
        <f t="shared" si="32"/>
        <v>0</v>
      </c>
      <c r="AA56" s="96"/>
      <c r="AB56" s="86">
        <f t="shared" si="32"/>
        <v>2916.8726499999998</v>
      </c>
      <c r="AC56" s="26"/>
      <c r="AD56" s="26"/>
      <c r="AE56" s="26"/>
    </row>
    <row r="57" spans="1:31" ht="31.5" x14ac:dyDescent="0.2">
      <c r="A57" s="10"/>
      <c r="B57" s="8" t="s">
        <v>15</v>
      </c>
      <c r="C57" s="2">
        <v>902</v>
      </c>
      <c r="D57" s="2" t="s">
        <v>35</v>
      </c>
      <c r="E57" s="2" t="s">
        <v>20</v>
      </c>
      <c r="F57" s="2" t="s">
        <v>361</v>
      </c>
      <c r="G57" s="9">
        <v>600</v>
      </c>
      <c r="H57" s="16"/>
      <c r="I57" s="61">
        <v>5626.92</v>
      </c>
      <c r="J57" s="65"/>
      <c r="K57" s="65"/>
      <c r="L57" s="65"/>
      <c r="M57" s="79">
        <f>I57+J57+K57+L57</f>
        <v>5626.92</v>
      </c>
      <c r="N57" s="79">
        <v>1158.9000000000001</v>
      </c>
      <c r="O57" s="77"/>
      <c r="P57" s="77">
        <f>-2000</f>
        <v>-2000</v>
      </c>
      <c r="Q57" s="77"/>
      <c r="R57" s="77"/>
      <c r="S57" s="77">
        <f>M57+N57+O57+P57+Q57</f>
        <v>4785.82</v>
      </c>
      <c r="T57" s="77"/>
      <c r="U57" s="77">
        <f>20-100</f>
        <v>-80</v>
      </c>
      <c r="V57" s="77"/>
      <c r="W57" s="98">
        <f>S57+T57+U57+V57</f>
        <v>4705.82</v>
      </c>
      <c r="X57" s="98"/>
      <c r="Y57" s="98">
        <v>-1788.9473499999999</v>
      </c>
      <c r="Z57" s="98"/>
      <c r="AA57" s="98"/>
      <c r="AB57" s="65">
        <f>W57+X57+Y57+Z57</f>
        <v>2916.8726499999998</v>
      </c>
      <c r="AC57" s="26"/>
      <c r="AD57" s="26"/>
      <c r="AE57" s="26"/>
    </row>
    <row r="58" spans="1:31" ht="34.5" customHeight="1" x14ac:dyDescent="0.2">
      <c r="A58" s="10"/>
      <c r="B58" s="84" t="s">
        <v>423</v>
      </c>
      <c r="C58" s="2">
        <v>902</v>
      </c>
      <c r="D58" s="2" t="s">
        <v>35</v>
      </c>
      <c r="E58" s="2" t="s">
        <v>20</v>
      </c>
      <c r="F58" s="2" t="s">
        <v>424</v>
      </c>
      <c r="G58" s="9"/>
      <c r="H58" s="16"/>
      <c r="I58" s="61">
        <f>I59</f>
        <v>50</v>
      </c>
      <c r="J58" s="61">
        <f t="shared" ref="J58:AB58" si="33">J59</f>
        <v>0</v>
      </c>
      <c r="K58" s="61">
        <f t="shared" si="33"/>
        <v>0</v>
      </c>
      <c r="L58" s="61">
        <f t="shared" si="33"/>
        <v>0</v>
      </c>
      <c r="M58" s="75">
        <f t="shared" si="33"/>
        <v>50</v>
      </c>
      <c r="N58" s="75">
        <f t="shared" si="33"/>
        <v>0</v>
      </c>
      <c r="O58" s="75">
        <f t="shared" si="33"/>
        <v>0</v>
      </c>
      <c r="P58" s="75">
        <f t="shared" si="33"/>
        <v>0</v>
      </c>
      <c r="Q58" s="75">
        <f t="shared" si="33"/>
        <v>0</v>
      </c>
      <c r="R58" s="75">
        <f t="shared" si="33"/>
        <v>0</v>
      </c>
      <c r="S58" s="90">
        <f t="shared" si="33"/>
        <v>50</v>
      </c>
      <c r="T58" s="90">
        <f t="shared" si="33"/>
        <v>0</v>
      </c>
      <c r="U58" s="90">
        <f t="shared" si="33"/>
        <v>0</v>
      </c>
      <c r="V58" s="90">
        <f t="shared" si="33"/>
        <v>0</v>
      </c>
      <c r="W58" s="96">
        <f t="shared" si="33"/>
        <v>50</v>
      </c>
      <c r="X58" s="96">
        <f t="shared" si="33"/>
        <v>0</v>
      </c>
      <c r="Y58" s="96">
        <f t="shared" si="33"/>
        <v>0</v>
      </c>
      <c r="Z58" s="96">
        <f t="shared" si="33"/>
        <v>0</v>
      </c>
      <c r="AA58" s="96"/>
      <c r="AB58" s="86">
        <f t="shared" si="33"/>
        <v>50</v>
      </c>
      <c r="AC58" s="26"/>
      <c r="AD58" s="26"/>
      <c r="AE58" s="26"/>
    </row>
    <row r="59" spans="1:31" ht="31.5" x14ac:dyDescent="0.2">
      <c r="A59" s="10"/>
      <c r="B59" s="8" t="s">
        <v>15</v>
      </c>
      <c r="C59" s="2">
        <v>902</v>
      </c>
      <c r="D59" s="2" t="s">
        <v>35</v>
      </c>
      <c r="E59" s="2" t="s">
        <v>20</v>
      </c>
      <c r="F59" s="2" t="s">
        <v>424</v>
      </c>
      <c r="G59" s="9">
        <v>600</v>
      </c>
      <c r="H59" s="16"/>
      <c r="I59" s="61">
        <v>50</v>
      </c>
      <c r="J59" s="65"/>
      <c r="K59" s="65"/>
      <c r="L59" s="65"/>
      <c r="M59" s="79">
        <f>I59+J59+K59+L59</f>
        <v>50</v>
      </c>
      <c r="N59" s="79"/>
      <c r="O59" s="77"/>
      <c r="P59" s="77"/>
      <c r="Q59" s="77"/>
      <c r="R59" s="77"/>
      <c r="S59" s="77">
        <f>M59+N59+O59+P59+Q59</f>
        <v>50</v>
      </c>
      <c r="T59" s="77"/>
      <c r="U59" s="77"/>
      <c r="V59" s="77"/>
      <c r="W59" s="98">
        <f>S59+T59+U59+V59</f>
        <v>50</v>
      </c>
      <c r="X59" s="98"/>
      <c r="Y59" s="98"/>
      <c r="Z59" s="98"/>
      <c r="AA59" s="98"/>
      <c r="AB59" s="65">
        <f>W59+X59+Y59+Z59</f>
        <v>50</v>
      </c>
      <c r="AC59" s="26"/>
      <c r="AD59" s="26"/>
      <c r="AE59" s="26"/>
    </row>
    <row r="60" spans="1:31" x14ac:dyDescent="0.2">
      <c r="A60" s="10"/>
      <c r="B60" s="36" t="s">
        <v>76</v>
      </c>
      <c r="C60" s="37">
        <v>902</v>
      </c>
      <c r="D60" s="2" t="s">
        <v>35</v>
      </c>
      <c r="E60" s="2" t="s">
        <v>20</v>
      </c>
      <c r="F60" s="2" t="s">
        <v>162</v>
      </c>
      <c r="G60" s="9" t="s">
        <v>0</v>
      </c>
      <c r="H60" s="16"/>
      <c r="I60" s="61">
        <f>I61+I65+I70+I63</f>
        <v>1311.7</v>
      </c>
      <c r="J60" s="61">
        <f t="shared" ref="J60:AB60" si="34">J61+J65+J70+J63</f>
        <v>0</v>
      </c>
      <c r="K60" s="61">
        <f t="shared" si="34"/>
        <v>0</v>
      </c>
      <c r="L60" s="61">
        <f t="shared" si="34"/>
        <v>0</v>
      </c>
      <c r="M60" s="75">
        <f t="shared" si="34"/>
        <v>1311.7</v>
      </c>
      <c r="N60" s="75">
        <f t="shared" si="34"/>
        <v>0</v>
      </c>
      <c r="O60" s="75">
        <f t="shared" si="34"/>
        <v>0</v>
      </c>
      <c r="P60" s="75">
        <f t="shared" si="34"/>
        <v>0</v>
      </c>
      <c r="Q60" s="75">
        <f t="shared" si="34"/>
        <v>0</v>
      </c>
      <c r="R60" s="75">
        <f t="shared" si="34"/>
        <v>0</v>
      </c>
      <c r="S60" s="90">
        <f t="shared" si="34"/>
        <v>1311.7</v>
      </c>
      <c r="T60" s="90">
        <f t="shared" si="34"/>
        <v>0</v>
      </c>
      <c r="U60" s="90">
        <f t="shared" si="34"/>
        <v>0</v>
      </c>
      <c r="V60" s="90">
        <f t="shared" si="34"/>
        <v>0</v>
      </c>
      <c r="W60" s="96">
        <f t="shared" si="34"/>
        <v>1311.7</v>
      </c>
      <c r="X60" s="96">
        <f t="shared" si="34"/>
        <v>0</v>
      </c>
      <c r="Y60" s="96">
        <f t="shared" si="34"/>
        <v>-1.2</v>
      </c>
      <c r="Z60" s="96">
        <f t="shared" si="34"/>
        <v>0</v>
      </c>
      <c r="AA60" s="96"/>
      <c r="AB60" s="86">
        <f t="shared" si="34"/>
        <v>1310.5</v>
      </c>
      <c r="AC60" s="26"/>
      <c r="AD60" s="26"/>
      <c r="AE60" s="26"/>
    </row>
    <row r="61" spans="1:31" ht="31.5" x14ac:dyDescent="0.2">
      <c r="A61" s="15"/>
      <c r="B61" s="8" t="s">
        <v>73</v>
      </c>
      <c r="C61" s="37">
        <v>902</v>
      </c>
      <c r="D61" s="2" t="s">
        <v>35</v>
      </c>
      <c r="E61" s="2" t="s">
        <v>20</v>
      </c>
      <c r="F61" s="2" t="s">
        <v>163</v>
      </c>
      <c r="G61" s="9" t="s">
        <v>0</v>
      </c>
      <c r="H61" s="16"/>
      <c r="I61" s="61">
        <f>I62</f>
        <v>3.5</v>
      </c>
      <c r="J61" s="61">
        <f t="shared" ref="J61:AB61" si="35">J62</f>
        <v>0</v>
      </c>
      <c r="K61" s="61">
        <f t="shared" si="35"/>
        <v>0</v>
      </c>
      <c r="L61" s="61">
        <f t="shared" si="35"/>
        <v>0</v>
      </c>
      <c r="M61" s="75">
        <f t="shared" si="35"/>
        <v>3.5</v>
      </c>
      <c r="N61" s="75">
        <f t="shared" si="35"/>
        <v>0</v>
      </c>
      <c r="O61" s="75">
        <f t="shared" si="35"/>
        <v>0</v>
      </c>
      <c r="P61" s="75">
        <f t="shared" si="35"/>
        <v>0</v>
      </c>
      <c r="Q61" s="75">
        <f t="shared" si="35"/>
        <v>0</v>
      </c>
      <c r="R61" s="75">
        <f t="shared" si="35"/>
        <v>0</v>
      </c>
      <c r="S61" s="90">
        <f t="shared" si="35"/>
        <v>3.5</v>
      </c>
      <c r="T61" s="90">
        <f t="shared" si="35"/>
        <v>0</v>
      </c>
      <c r="U61" s="90">
        <f t="shared" si="35"/>
        <v>0</v>
      </c>
      <c r="V61" s="90">
        <f t="shared" si="35"/>
        <v>0</v>
      </c>
      <c r="W61" s="96">
        <f t="shared" si="35"/>
        <v>3.5</v>
      </c>
      <c r="X61" s="96">
        <f t="shared" si="35"/>
        <v>0</v>
      </c>
      <c r="Y61" s="96">
        <f t="shared" si="35"/>
        <v>-1.2</v>
      </c>
      <c r="Z61" s="96">
        <f t="shared" si="35"/>
        <v>0</v>
      </c>
      <c r="AA61" s="96"/>
      <c r="AB61" s="86">
        <f t="shared" si="35"/>
        <v>2.2999999999999998</v>
      </c>
      <c r="AC61" s="26"/>
      <c r="AD61" s="26"/>
      <c r="AE61" s="26"/>
    </row>
    <row r="62" spans="1:31" ht="31.5" x14ac:dyDescent="0.2">
      <c r="A62" s="15"/>
      <c r="B62" s="36" t="s">
        <v>15</v>
      </c>
      <c r="C62" s="37">
        <v>902</v>
      </c>
      <c r="D62" s="2" t="s">
        <v>35</v>
      </c>
      <c r="E62" s="2" t="s">
        <v>20</v>
      </c>
      <c r="F62" s="2" t="s">
        <v>163</v>
      </c>
      <c r="G62" s="9">
        <v>600</v>
      </c>
      <c r="H62" s="16"/>
      <c r="I62" s="61">
        <v>3.5</v>
      </c>
      <c r="J62" s="65"/>
      <c r="K62" s="65"/>
      <c r="L62" s="65"/>
      <c r="M62" s="79">
        <f>I62+J62+K62+L62</f>
        <v>3.5</v>
      </c>
      <c r="N62" s="79"/>
      <c r="O62" s="77"/>
      <c r="P62" s="77"/>
      <c r="Q62" s="77"/>
      <c r="R62" s="77"/>
      <c r="S62" s="77">
        <f>M62+N62+O62+P62+Q62</f>
        <v>3.5</v>
      </c>
      <c r="T62" s="77"/>
      <c r="U62" s="77"/>
      <c r="V62" s="77"/>
      <c r="W62" s="98">
        <f>S62+T62+U62+V62</f>
        <v>3.5</v>
      </c>
      <c r="X62" s="98"/>
      <c r="Y62" s="98">
        <v>-1.2</v>
      </c>
      <c r="Z62" s="98"/>
      <c r="AA62" s="98"/>
      <c r="AB62" s="65">
        <f>W62+X62+Y62+Z62</f>
        <v>2.2999999999999998</v>
      </c>
      <c r="AC62" s="26"/>
      <c r="AD62" s="26"/>
      <c r="AE62" s="26"/>
    </row>
    <row r="63" spans="1:31" ht="31.5" x14ac:dyDescent="0.2">
      <c r="A63" s="15"/>
      <c r="B63" s="4" t="s">
        <v>398</v>
      </c>
      <c r="C63" s="37">
        <v>902</v>
      </c>
      <c r="D63" s="2" t="s">
        <v>35</v>
      </c>
      <c r="E63" s="2" t="s">
        <v>20</v>
      </c>
      <c r="F63" s="2" t="s">
        <v>397</v>
      </c>
      <c r="G63" s="9"/>
      <c r="H63" s="16"/>
      <c r="I63" s="61">
        <f>I64</f>
        <v>100</v>
      </c>
      <c r="J63" s="61">
        <f t="shared" ref="J63:AB63" si="36">J64</f>
        <v>0</v>
      </c>
      <c r="K63" s="61">
        <f t="shared" si="36"/>
        <v>0</v>
      </c>
      <c r="L63" s="61">
        <f t="shared" si="36"/>
        <v>0</v>
      </c>
      <c r="M63" s="75">
        <f t="shared" si="36"/>
        <v>100</v>
      </c>
      <c r="N63" s="75">
        <f t="shared" si="36"/>
        <v>0</v>
      </c>
      <c r="O63" s="75">
        <f t="shared" si="36"/>
        <v>0</v>
      </c>
      <c r="P63" s="75">
        <f t="shared" si="36"/>
        <v>0</v>
      </c>
      <c r="Q63" s="75">
        <f t="shared" si="36"/>
        <v>0</v>
      </c>
      <c r="R63" s="75">
        <f t="shared" si="36"/>
        <v>0</v>
      </c>
      <c r="S63" s="90">
        <f t="shared" si="36"/>
        <v>100</v>
      </c>
      <c r="T63" s="90">
        <f t="shared" si="36"/>
        <v>0</v>
      </c>
      <c r="U63" s="90">
        <f t="shared" si="36"/>
        <v>0</v>
      </c>
      <c r="V63" s="90">
        <f t="shared" si="36"/>
        <v>0</v>
      </c>
      <c r="W63" s="96">
        <f t="shared" si="36"/>
        <v>100</v>
      </c>
      <c r="X63" s="96">
        <f t="shared" si="36"/>
        <v>0</v>
      </c>
      <c r="Y63" s="96">
        <f t="shared" si="36"/>
        <v>0</v>
      </c>
      <c r="Z63" s="96">
        <f t="shared" si="36"/>
        <v>0</v>
      </c>
      <c r="AA63" s="96"/>
      <c r="AB63" s="86">
        <f t="shared" si="36"/>
        <v>100</v>
      </c>
      <c r="AC63" s="26"/>
      <c r="AD63" s="26"/>
      <c r="AE63" s="26"/>
    </row>
    <row r="64" spans="1:31" ht="31.5" x14ac:dyDescent="0.2">
      <c r="A64" s="15"/>
      <c r="B64" s="36" t="s">
        <v>15</v>
      </c>
      <c r="C64" s="37">
        <v>902</v>
      </c>
      <c r="D64" s="2" t="s">
        <v>35</v>
      </c>
      <c r="E64" s="2" t="s">
        <v>20</v>
      </c>
      <c r="F64" s="2" t="s">
        <v>397</v>
      </c>
      <c r="G64" s="9">
        <v>600</v>
      </c>
      <c r="H64" s="16"/>
      <c r="I64" s="61">
        <v>100</v>
      </c>
      <c r="J64" s="65"/>
      <c r="K64" s="65"/>
      <c r="L64" s="65"/>
      <c r="M64" s="79">
        <f>I64+J64+K64+L64</f>
        <v>100</v>
      </c>
      <c r="N64" s="79"/>
      <c r="O64" s="77"/>
      <c r="P64" s="77"/>
      <c r="Q64" s="77"/>
      <c r="R64" s="77"/>
      <c r="S64" s="77">
        <f>M64+N64+O64+P64+Q64</f>
        <v>100</v>
      </c>
      <c r="T64" s="77"/>
      <c r="U64" s="77"/>
      <c r="V64" s="77"/>
      <c r="W64" s="98">
        <f>S64+T64+U64+V64</f>
        <v>100</v>
      </c>
      <c r="X64" s="98"/>
      <c r="Y64" s="98"/>
      <c r="Z64" s="98"/>
      <c r="AA64" s="98"/>
      <c r="AB64" s="65">
        <f>W64+X64+Y64+Z64</f>
        <v>100</v>
      </c>
      <c r="AC64" s="26"/>
      <c r="AD64" s="26"/>
      <c r="AE64" s="26"/>
    </row>
    <row r="65" spans="1:31" x14ac:dyDescent="0.2">
      <c r="A65" s="15"/>
      <c r="B65" s="36" t="s">
        <v>286</v>
      </c>
      <c r="C65" s="37">
        <v>902</v>
      </c>
      <c r="D65" s="2" t="s">
        <v>35</v>
      </c>
      <c r="E65" s="2" t="s">
        <v>20</v>
      </c>
      <c r="F65" s="2" t="s">
        <v>289</v>
      </c>
      <c r="G65" s="9"/>
      <c r="H65" s="16"/>
      <c r="I65" s="61">
        <f>I66+I68</f>
        <v>1181.2</v>
      </c>
      <c r="J65" s="61">
        <f t="shared" ref="J65:AB65" si="37">J66+J68</f>
        <v>0</v>
      </c>
      <c r="K65" s="61">
        <f t="shared" si="37"/>
        <v>0</v>
      </c>
      <c r="L65" s="61">
        <f t="shared" si="37"/>
        <v>0</v>
      </c>
      <c r="M65" s="75">
        <f t="shared" si="37"/>
        <v>1181.2</v>
      </c>
      <c r="N65" s="75">
        <f t="shared" si="37"/>
        <v>0</v>
      </c>
      <c r="O65" s="75">
        <f t="shared" si="37"/>
        <v>0</v>
      </c>
      <c r="P65" s="75">
        <f t="shared" si="37"/>
        <v>0</v>
      </c>
      <c r="Q65" s="75">
        <f t="shared" si="37"/>
        <v>0</v>
      </c>
      <c r="R65" s="75">
        <f t="shared" si="37"/>
        <v>0</v>
      </c>
      <c r="S65" s="90">
        <f t="shared" si="37"/>
        <v>1181.2</v>
      </c>
      <c r="T65" s="90">
        <f t="shared" si="37"/>
        <v>0</v>
      </c>
      <c r="U65" s="90">
        <f t="shared" si="37"/>
        <v>0</v>
      </c>
      <c r="V65" s="90">
        <f t="shared" si="37"/>
        <v>0</v>
      </c>
      <c r="W65" s="96">
        <f t="shared" si="37"/>
        <v>1181.2</v>
      </c>
      <c r="X65" s="96">
        <f t="shared" si="37"/>
        <v>0</v>
      </c>
      <c r="Y65" s="96">
        <f t="shared" si="37"/>
        <v>0</v>
      </c>
      <c r="Z65" s="96">
        <f t="shared" si="37"/>
        <v>0</v>
      </c>
      <c r="AA65" s="96"/>
      <c r="AB65" s="86">
        <f t="shared" si="37"/>
        <v>1181.2</v>
      </c>
      <c r="AC65" s="26"/>
      <c r="AD65" s="26"/>
      <c r="AE65" s="26"/>
    </row>
    <row r="66" spans="1:31" ht="31.5" x14ac:dyDescent="0.2">
      <c r="A66" s="10"/>
      <c r="B66" s="25" t="s">
        <v>74</v>
      </c>
      <c r="C66" s="2">
        <v>902</v>
      </c>
      <c r="D66" s="2" t="s">
        <v>35</v>
      </c>
      <c r="E66" s="2" t="s">
        <v>20</v>
      </c>
      <c r="F66" s="2" t="s">
        <v>164</v>
      </c>
      <c r="G66" s="9" t="s">
        <v>0</v>
      </c>
      <c r="H66" s="16"/>
      <c r="I66" s="61">
        <f>I67</f>
        <v>944</v>
      </c>
      <c r="J66" s="61">
        <f t="shared" ref="J66:AB66" si="38">J67</f>
        <v>-12.5</v>
      </c>
      <c r="K66" s="61">
        <f t="shared" si="38"/>
        <v>0</v>
      </c>
      <c r="L66" s="61">
        <f t="shared" si="38"/>
        <v>0</v>
      </c>
      <c r="M66" s="75">
        <f t="shared" si="38"/>
        <v>931.5</v>
      </c>
      <c r="N66" s="75">
        <f t="shared" si="38"/>
        <v>0</v>
      </c>
      <c r="O66" s="75">
        <f t="shared" si="38"/>
        <v>0</v>
      </c>
      <c r="P66" s="75">
        <f t="shared" si="38"/>
        <v>0</v>
      </c>
      <c r="Q66" s="75">
        <f t="shared" si="38"/>
        <v>0</v>
      </c>
      <c r="R66" s="75">
        <f t="shared" si="38"/>
        <v>0</v>
      </c>
      <c r="S66" s="90">
        <f t="shared" si="38"/>
        <v>931.5</v>
      </c>
      <c r="T66" s="90">
        <f t="shared" si="38"/>
        <v>0</v>
      </c>
      <c r="U66" s="90">
        <f t="shared" si="38"/>
        <v>0</v>
      </c>
      <c r="V66" s="90">
        <f t="shared" si="38"/>
        <v>0</v>
      </c>
      <c r="W66" s="96">
        <f t="shared" si="38"/>
        <v>931.5</v>
      </c>
      <c r="X66" s="96">
        <f t="shared" si="38"/>
        <v>0</v>
      </c>
      <c r="Y66" s="96">
        <f t="shared" si="38"/>
        <v>0</v>
      </c>
      <c r="Z66" s="96">
        <f t="shared" si="38"/>
        <v>0</v>
      </c>
      <c r="AA66" s="96"/>
      <c r="AB66" s="86">
        <f t="shared" si="38"/>
        <v>931.5</v>
      </c>
      <c r="AC66" s="26"/>
      <c r="AD66" s="26"/>
      <c r="AE66" s="26"/>
    </row>
    <row r="67" spans="1:31" ht="31.5" x14ac:dyDescent="0.2">
      <c r="A67" s="10" t="s">
        <v>0</v>
      </c>
      <c r="B67" s="8" t="s">
        <v>15</v>
      </c>
      <c r="C67" s="2">
        <v>902</v>
      </c>
      <c r="D67" s="2" t="s">
        <v>35</v>
      </c>
      <c r="E67" s="2" t="s">
        <v>20</v>
      </c>
      <c r="F67" s="2" t="s">
        <v>164</v>
      </c>
      <c r="G67" s="9" t="s">
        <v>16</v>
      </c>
      <c r="H67" s="16"/>
      <c r="I67" s="61">
        <v>944</v>
      </c>
      <c r="J67" s="65">
        <v>-12.5</v>
      </c>
      <c r="K67" s="65"/>
      <c r="L67" s="65"/>
      <c r="M67" s="79">
        <f>I67+J67+K67+L67</f>
        <v>931.5</v>
      </c>
      <c r="N67" s="79"/>
      <c r="O67" s="77"/>
      <c r="P67" s="77"/>
      <c r="Q67" s="77"/>
      <c r="R67" s="77"/>
      <c r="S67" s="77">
        <f>M67+N67+O67+P67+Q67</f>
        <v>931.5</v>
      </c>
      <c r="T67" s="77"/>
      <c r="U67" s="77"/>
      <c r="V67" s="77"/>
      <c r="W67" s="98">
        <f>S67+T67+U67+V67</f>
        <v>931.5</v>
      </c>
      <c r="X67" s="98"/>
      <c r="Y67" s="98"/>
      <c r="Z67" s="98"/>
      <c r="AA67" s="98"/>
      <c r="AB67" s="65">
        <f>W67+X67+Y67+Z67</f>
        <v>931.5</v>
      </c>
      <c r="AC67" s="26"/>
      <c r="AD67" s="26"/>
      <c r="AE67" s="26"/>
    </row>
    <row r="68" spans="1:31" ht="31.5" x14ac:dyDescent="0.2">
      <c r="A68" s="10"/>
      <c r="B68" s="26" t="s">
        <v>425</v>
      </c>
      <c r="C68" s="2">
        <v>902</v>
      </c>
      <c r="D68" s="2" t="s">
        <v>35</v>
      </c>
      <c r="E68" s="2" t="s">
        <v>20</v>
      </c>
      <c r="F68" s="2" t="s">
        <v>428</v>
      </c>
      <c r="G68" s="9"/>
      <c r="H68" s="16"/>
      <c r="I68" s="61">
        <f>I69</f>
        <v>237.2</v>
      </c>
      <c r="J68" s="61">
        <f t="shared" ref="J68:AB68" si="39">J69</f>
        <v>12.5</v>
      </c>
      <c r="K68" s="61">
        <f t="shared" si="39"/>
        <v>0</v>
      </c>
      <c r="L68" s="61">
        <f t="shared" si="39"/>
        <v>0</v>
      </c>
      <c r="M68" s="75">
        <f t="shared" si="39"/>
        <v>249.7</v>
      </c>
      <c r="N68" s="75">
        <f t="shared" si="39"/>
        <v>0</v>
      </c>
      <c r="O68" s="75">
        <f t="shared" si="39"/>
        <v>0</v>
      </c>
      <c r="P68" s="75">
        <f t="shared" si="39"/>
        <v>0</v>
      </c>
      <c r="Q68" s="75">
        <f t="shared" si="39"/>
        <v>0</v>
      </c>
      <c r="R68" s="75">
        <f t="shared" si="39"/>
        <v>0</v>
      </c>
      <c r="S68" s="90">
        <f t="shared" si="39"/>
        <v>249.7</v>
      </c>
      <c r="T68" s="90">
        <f t="shared" si="39"/>
        <v>0</v>
      </c>
      <c r="U68" s="90">
        <f t="shared" si="39"/>
        <v>0</v>
      </c>
      <c r="V68" s="90">
        <f t="shared" si="39"/>
        <v>0</v>
      </c>
      <c r="W68" s="96">
        <f t="shared" si="39"/>
        <v>249.7</v>
      </c>
      <c r="X68" s="96">
        <f t="shared" si="39"/>
        <v>0</v>
      </c>
      <c r="Y68" s="96">
        <f t="shared" si="39"/>
        <v>0</v>
      </c>
      <c r="Z68" s="96">
        <f t="shared" si="39"/>
        <v>0</v>
      </c>
      <c r="AA68" s="96"/>
      <c r="AB68" s="86">
        <f t="shared" si="39"/>
        <v>249.7</v>
      </c>
      <c r="AC68" s="26"/>
      <c r="AD68" s="26"/>
      <c r="AE68" s="26"/>
    </row>
    <row r="69" spans="1:31" ht="31.5" x14ac:dyDescent="0.2">
      <c r="A69" s="10"/>
      <c r="B69" s="26" t="s">
        <v>15</v>
      </c>
      <c r="C69" s="11">
        <v>902</v>
      </c>
      <c r="D69" s="11" t="s">
        <v>35</v>
      </c>
      <c r="E69" s="11" t="s">
        <v>20</v>
      </c>
      <c r="F69" s="11" t="s">
        <v>428</v>
      </c>
      <c r="G69" s="13" t="s">
        <v>16</v>
      </c>
      <c r="H69" s="16"/>
      <c r="I69" s="61">
        <v>237.2</v>
      </c>
      <c r="J69" s="65">
        <v>12.5</v>
      </c>
      <c r="K69" s="65"/>
      <c r="L69" s="65"/>
      <c r="M69" s="79">
        <f>I69+J69+K69+L69</f>
        <v>249.7</v>
      </c>
      <c r="N69" s="79"/>
      <c r="O69" s="77"/>
      <c r="P69" s="77"/>
      <c r="Q69" s="77"/>
      <c r="R69" s="77"/>
      <c r="S69" s="77">
        <f>M69+N69+O69+P69+Q69</f>
        <v>249.7</v>
      </c>
      <c r="T69" s="77"/>
      <c r="U69" s="77"/>
      <c r="V69" s="77"/>
      <c r="W69" s="98">
        <f>S69+T69+U69+V69</f>
        <v>249.7</v>
      </c>
      <c r="X69" s="98"/>
      <c r="Y69" s="98"/>
      <c r="Z69" s="98"/>
      <c r="AA69" s="98"/>
      <c r="AB69" s="65">
        <f>W69+X69+Y69+Z69</f>
        <v>249.7</v>
      </c>
      <c r="AC69" s="26"/>
      <c r="AD69" s="26"/>
      <c r="AE69" s="26"/>
    </row>
    <row r="70" spans="1:31" x14ac:dyDescent="0.2">
      <c r="A70" s="10" t="s">
        <v>0</v>
      </c>
      <c r="B70" s="4" t="s">
        <v>136</v>
      </c>
      <c r="C70" s="2">
        <v>902</v>
      </c>
      <c r="D70" s="2" t="s">
        <v>35</v>
      </c>
      <c r="E70" s="2" t="s">
        <v>20</v>
      </c>
      <c r="F70" s="2" t="s">
        <v>280</v>
      </c>
      <c r="G70" s="9"/>
      <c r="H70" s="16"/>
      <c r="I70" s="61">
        <f>I71</f>
        <v>27</v>
      </c>
      <c r="J70" s="61">
        <f t="shared" ref="J70:AB70" si="40">J71</f>
        <v>0</v>
      </c>
      <c r="K70" s="61">
        <f t="shared" si="40"/>
        <v>0</v>
      </c>
      <c r="L70" s="61">
        <f t="shared" si="40"/>
        <v>0</v>
      </c>
      <c r="M70" s="75">
        <f t="shared" si="40"/>
        <v>27</v>
      </c>
      <c r="N70" s="75">
        <f t="shared" si="40"/>
        <v>0</v>
      </c>
      <c r="O70" s="75">
        <f t="shared" si="40"/>
        <v>0</v>
      </c>
      <c r="P70" s="75">
        <f t="shared" si="40"/>
        <v>0</v>
      </c>
      <c r="Q70" s="75">
        <f t="shared" si="40"/>
        <v>0</v>
      </c>
      <c r="R70" s="75">
        <f t="shared" si="40"/>
        <v>0</v>
      </c>
      <c r="S70" s="90">
        <f t="shared" si="40"/>
        <v>27</v>
      </c>
      <c r="T70" s="90">
        <f t="shared" si="40"/>
        <v>0</v>
      </c>
      <c r="U70" s="90">
        <f t="shared" si="40"/>
        <v>0</v>
      </c>
      <c r="V70" s="90">
        <f t="shared" si="40"/>
        <v>0</v>
      </c>
      <c r="W70" s="96">
        <f t="shared" si="40"/>
        <v>27</v>
      </c>
      <c r="X70" s="96">
        <f t="shared" si="40"/>
        <v>0</v>
      </c>
      <c r="Y70" s="96">
        <f t="shared" si="40"/>
        <v>0</v>
      </c>
      <c r="Z70" s="96">
        <f t="shared" si="40"/>
        <v>0</v>
      </c>
      <c r="AA70" s="96"/>
      <c r="AB70" s="86">
        <f t="shared" si="40"/>
        <v>27</v>
      </c>
      <c r="AC70" s="26"/>
      <c r="AD70" s="26"/>
      <c r="AE70" s="26"/>
    </row>
    <row r="71" spans="1:31" ht="31.5" x14ac:dyDescent="0.2">
      <c r="A71" s="10" t="s">
        <v>0</v>
      </c>
      <c r="B71" s="8" t="s">
        <v>15</v>
      </c>
      <c r="C71" s="2">
        <v>902</v>
      </c>
      <c r="D71" s="2" t="s">
        <v>35</v>
      </c>
      <c r="E71" s="2" t="s">
        <v>20</v>
      </c>
      <c r="F71" s="2" t="s">
        <v>280</v>
      </c>
      <c r="G71" s="9">
        <v>600</v>
      </c>
      <c r="H71" s="16"/>
      <c r="I71" s="61">
        <v>27</v>
      </c>
      <c r="J71" s="65"/>
      <c r="K71" s="65"/>
      <c r="L71" s="65"/>
      <c r="M71" s="79">
        <f>I71+J71+K71+L71</f>
        <v>27</v>
      </c>
      <c r="N71" s="79"/>
      <c r="O71" s="77"/>
      <c r="P71" s="77"/>
      <c r="Q71" s="77"/>
      <c r="R71" s="77"/>
      <c r="S71" s="77">
        <f>M71+N71+O71+P71+Q71</f>
        <v>27</v>
      </c>
      <c r="T71" s="77">
        <f t="shared" ref="T71" si="41">N71+O71+P71+Q71+R71</f>
        <v>0</v>
      </c>
      <c r="U71" s="77">
        <v>0</v>
      </c>
      <c r="V71" s="77"/>
      <c r="W71" s="98">
        <f>S71+T71+U71+V71</f>
        <v>27</v>
      </c>
      <c r="X71" s="98"/>
      <c r="Y71" s="98"/>
      <c r="Z71" s="98"/>
      <c r="AA71" s="98"/>
      <c r="AB71" s="65">
        <f>W71+X71+Y71+Z71</f>
        <v>27</v>
      </c>
      <c r="AC71" s="26"/>
      <c r="AD71" s="26"/>
      <c r="AE71" s="26"/>
    </row>
    <row r="72" spans="1:31" x14ac:dyDescent="0.2">
      <c r="A72" s="10" t="s">
        <v>0</v>
      </c>
      <c r="B72" s="36" t="s">
        <v>77</v>
      </c>
      <c r="C72" s="40">
        <v>902</v>
      </c>
      <c r="D72" s="2" t="s">
        <v>35</v>
      </c>
      <c r="E72" s="2" t="s">
        <v>20</v>
      </c>
      <c r="F72" s="2" t="s">
        <v>165</v>
      </c>
      <c r="G72" s="9" t="s">
        <v>0</v>
      </c>
      <c r="H72" s="16"/>
      <c r="I72" s="61">
        <f>I73+I80+I85</f>
        <v>11468.699999999999</v>
      </c>
      <c r="J72" s="61">
        <f t="shared" ref="J72:L72" si="42">J73+J80+J85</f>
        <v>0</v>
      </c>
      <c r="K72" s="61">
        <f t="shared" si="42"/>
        <v>0</v>
      </c>
      <c r="L72" s="61">
        <f t="shared" si="42"/>
        <v>0</v>
      </c>
      <c r="M72" s="75">
        <f t="shared" ref="M72:V72" si="43">M73+M80+M85+M89</f>
        <v>11468.699999999999</v>
      </c>
      <c r="N72" s="75">
        <f t="shared" si="43"/>
        <v>300</v>
      </c>
      <c r="O72" s="75">
        <f t="shared" si="43"/>
        <v>5555.56</v>
      </c>
      <c r="P72" s="75">
        <f t="shared" si="43"/>
        <v>2000</v>
      </c>
      <c r="Q72" s="75">
        <f t="shared" si="43"/>
        <v>0</v>
      </c>
      <c r="R72" s="75">
        <f t="shared" si="43"/>
        <v>0</v>
      </c>
      <c r="S72" s="90">
        <f t="shared" si="43"/>
        <v>19324.259999999998</v>
      </c>
      <c r="T72" s="90">
        <f t="shared" si="43"/>
        <v>6.6699999999999997E-3</v>
      </c>
      <c r="U72" s="90">
        <f t="shared" si="43"/>
        <v>0</v>
      </c>
      <c r="V72" s="90">
        <f t="shared" si="43"/>
        <v>0</v>
      </c>
      <c r="W72" s="96">
        <f>W73+W80+W85+W87+W89+W91</f>
        <v>19324.266669999997</v>
      </c>
      <c r="X72" s="96">
        <f t="shared" ref="X72:AB72" si="44">X73+X80+X85+X87+X89+X91</f>
        <v>100</v>
      </c>
      <c r="Y72" s="96">
        <f t="shared" si="44"/>
        <v>316.33537999999999</v>
      </c>
      <c r="Z72" s="96">
        <f t="shared" si="44"/>
        <v>0</v>
      </c>
      <c r="AA72" s="96"/>
      <c r="AB72" s="86">
        <f t="shared" si="44"/>
        <v>19740.602050000001</v>
      </c>
      <c r="AC72" s="26"/>
      <c r="AD72" s="26"/>
      <c r="AE72" s="26"/>
    </row>
    <row r="73" spans="1:31" x14ac:dyDescent="0.2">
      <c r="A73" s="10" t="s">
        <v>0</v>
      </c>
      <c r="B73" s="4" t="s">
        <v>137</v>
      </c>
      <c r="C73" s="2">
        <v>902</v>
      </c>
      <c r="D73" s="2" t="s">
        <v>35</v>
      </c>
      <c r="E73" s="2" t="s">
        <v>20</v>
      </c>
      <c r="F73" s="2" t="s">
        <v>166</v>
      </c>
      <c r="G73" s="9"/>
      <c r="H73" s="16"/>
      <c r="I73" s="61">
        <f>I74+I78</f>
        <v>118.5</v>
      </c>
      <c r="J73" s="61">
        <f t="shared" ref="J73:L73" si="45">J74+J78</f>
        <v>0</v>
      </c>
      <c r="K73" s="61">
        <f t="shared" si="45"/>
        <v>0</v>
      </c>
      <c r="L73" s="61">
        <f t="shared" si="45"/>
        <v>0</v>
      </c>
      <c r="M73" s="75">
        <f>M74+M76+M78</f>
        <v>118.5</v>
      </c>
      <c r="N73" s="75">
        <f t="shared" ref="N73:AB73" si="46">N74+N76+N78</f>
        <v>300</v>
      </c>
      <c r="O73" s="75">
        <f t="shared" si="46"/>
        <v>0</v>
      </c>
      <c r="P73" s="75">
        <f t="shared" si="46"/>
        <v>1382.7159999999999</v>
      </c>
      <c r="Q73" s="75">
        <f t="shared" si="46"/>
        <v>0</v>
      </c>
      <c r="R73" s="75">
        <f t="shared" si="46"/>
        <v>0</v>
      </c>
      <c r="S73" s="90">
        <f t="shared" si="46"/>
        <v>1801.2159999999999</v>
      </c>
      <c r="T73" s="90">
        <f t="shared" si="46"/>
        <v>0</v>
      </c>
      <c r="U73" s="90">
        <f t="shared" si="46"/>
        <v>0</v>
      </c>
      <c r="V73" s="90">
        <f t="shared" si="46"/>
        <v>0</v>
      </c>
      <c r="W73" s="96">
        <f t="shared" si="46"/>
        <v>1801.2159999999999</v>
      </c>
      <c r="X73" s="96">
        <f t="shared" si="46"/>
        <v>0</v>
      </c>
      <c r="Y73" s="96">
        <f t="shared" si="46"/>
        <v>316.33537999999999</v>
      </c>
      <c r="Z73" s="96">
        <f t="shared" si="46"/>
        <v>0</v>
      </c>
      <c r="AA73" s="96"/>
      <c r="AB73" s="86">
        <f t="shared" si="46"/>
        <v>2117.5513799999999</v>
      </c>
      <c r="AC73" s="26"/>
      <c r="AD73" s="26"/>
      <c r="AE73" s="26"/>
    </row>
    <row r="74" spans="1:31" x14ac:dyDescent="0.2">
      <c r="A74" s="15"/>
      <c r="B74" s="8" t="s">
        <v>402</v>
      </c>
      <c r="C74" s="2">
        <v>902</v>
      </c>
      <c r="D74" s="2" t="s">
        <v>35</v>
      </c>
      <c r="E74" s="2" t="s">
        <v>20</v>
      </c>
      <c r="F74" s="2" t="s">
        <v>167</v>
      </c>
      <c r="G74" s="9"/>
      <c r="H74" s="16"/>
      <c r="I74" s="61">
        <f>I75</f>
        <v>97.8</v>
      </c>
      <c r="J74" s="61">
        <f t="shared" ref="J74:AB74" si="47">J75</f>
        <v>-2.2999999999999998</v>
      </c>
      <c r="K74" s="61">
        <f t="shared" si="47"/>
        <v>0</v>
      </c>
      <c r="L74" s="61">
        <f t="shared" si="47"/>
        <v>0</v>
      </c>
      <c r="M74" s="75">
        <f t="shared" si="47"/>
        <v>95.5</v>
      </c>
      <c r="N74" s="75">
        <f t="shared" si="47"/>
        <v>0</v>
      </c>
      <c r="O74" s="75">
        <f t="shared" si="47"/>
        <v>0</v>
      </c>
      <c r="P74" s="75">
        <f t="shared" si="47"/>
        <v>0</v>
      </c>
      <c r="Q74" s="75">
        <f t="shared" si="47"/>
        <v>0</v>
      </c>
      <c r="R74" s="75">
        <f t="shared" si="47"/>
        <v>0</v>
      </c>
      <c r="S74" s="90">
        <f t="shared" si="47"/>
        <v>95.5</v>
      </c>
      <c r="T74" s="90">
        <f t="shared" si="47"/>
        <v>0</v>
      </c>
      <c r="U74" s="90">
        <f t="shared" si="47"/>
        <v>0</v>
      </c>
      <c r="V74" s="90">
        <f t="shared" si="47"/>
        <v>0</v>
      </c>
      <c r="W74" s="96">
        <f t="shared" si="47"/>
        <v>95.5</v>
      </c>
      <c r="X74" s="96">
        <f t="shared" si="47"/>
        <v>0</v>
      </c>
      <c r="Y74" s="96">
        <f t="shared" si="47"/>
        <v>0</v>
      </c>
      <c r="Z74" s="96">
        <f t="shared" si="47"/>
        <v>0</v>
      </c>
      <c r="AA74" s="96"/>
      <c r="AB74" s="86">
        <f t="shared" si="47"/>
        <v>95.5</v>
      </c>
      <c r="AC74" s="26"/>
      <c r="AD74" s="26"/>
      <c r="AE74" s="26"/>
    </row>
    <row r="75" spans="1:31" ht="35.25" customHeight="1" x14ac:dyDescent="0.2">
      <c r="A75" s="15"/>
      <c r="B75" s="8" t="s">
        <v>15</v>
      </c>
      <c r="C75" s="2">
        <v>902</v>
      </c>
      <c r="D75" s="2" t="s">
        <v>35</v>
      </c>
      <c r="E75" s="2" t="s">
        <v>20</v>
      </c>
      <c r="F75" s="2" t="s">
        <v>167</v>
      </c>
      <c r="G75" s="9">
        <v>600</v>
      </c>
      <c r="H75" s="16"/>
      <c r="I75" s="61">
        <v>97.8</v>
      </c>
      <c r="J75" s="65">
        <v>-2.2999999999999998</v>
      </c>
      <c r="K75" s="65"/>
      <c r="L75" s="65"/>
      <c r="M75" s="79">
        <f>I75+J75+K75+L75</f>
        <v>95.5</v>
      </c>
      <c r="N75" s="79"/>
      <c r="O75" s="77"/>
      <c r="P75" s="77"/>
      <c r="Q75" s="77"/>
      <c r="R75" s="77"/>
      <c r="S75" s="77">
        <f>M75+N75+O75+P75+Q75</f>
        <v>95.5</v>
      </c>
      <c r="T75" s="77"/>
      <c r="U75" s="77"/>
      <c r="V75" s="77"/>
      <c r="W75" s="98">
        <f>S75+T75+U75+V75</f>
        <v>95.5</v>
      </c>
      <c r="X75" s="98"/>
      <c r="Y75" s="98"/>
      <c r="Z75" s="98"/>
      <c r="AA75" s="98"/>
      <c r="AB75" s="65">
        <f>W75+X75+Y75+Z75</f>
        <v>95.5</v>
      </c>
      <c r="AC75" s="26"/>
      <c r="AD75" s="26"/>
      <c r="AE75" s="26"/>
    </row>
    <row r="76" spans="1:31" ht="35.25" customHeight="1" x14ac:dyDescent="0.2">
      <c r="A76" s="15"/>
      <c r="B76" s="8" t="s">
        <v>491</v>
      </c>
      <c r="C76" s="2">
        <v>902</v>
      </c>
      <c r="D76" s="2" t="s">
        <v>35</v>
      </c>
      <c r="E76" s="2" t="s">
        <v>20</v>
      </c>
      <c r="F76" s="2" t="s">
        <v>471</v>
      </c>
      <c r="G76" s="9"/>
      <c r="H76" s="16"/>
      <c r="I76" s="61"/>
      <c r="J76" s="78"/>
      <c r="K76" s="78"/>
      <c r="L76" s="78"/>
      <c r="M76" s="79">
        <f>M77</f>
        <v>0</v>
      </c>
      <c r="N76" s="79">
        <f t="shared" ref="N76:AB76" si="48">N77</f>
        <v>300</v>
      </c>
      <c r="O76" s="79">
        <f t="shared" si="48"/>
        <v>0</v>
      </c>
      <c r="P76" s="79">
        <f t="shared" si="48"/>
        <v>1382.7159999999999</v>
      </c>
      <c r="Q76" s="79">
        <f t="shared" si="48"/>
        <v>0</v>
      </c>
      <c r="R76" s="79">
        <f t="shared" si="48"/>
        <v>0</v>
      </c>
      <c r="S76" s="77">
        <f t="shared" si="48"/>
        <v>1682.7159999999999</v>
      </c>
      <c r="T76" s="77">
        <f t="shared" si="48"/>
        <v>0</v>
      </c>
      <c r="U76" s="77">
        <f t="shared" si="48"/>
        <v>0</v>
      </c>
      <c r="V76" s="77">
        <f t="shared" si="48"/>
        <v>0</v>
      </c>
      <c r="W76" s="98">
        <f t="shared" si="48"/>
        <v>1682.7159999999999</v>
      </c>
      <c r="X76" s="98">
        <f t="shared" si="48"/>
        <v>0</v>
      </c>
      <c r="Y76" s="98">
        <f t="shared" si="48"/>
        <v>316.33537999999999</v>
      </c>
      <c r="Z76" s="98">
        <f t="shared" si="48"/>
        <v>0</v>
      </c>
      <c r="AA76" s="98"/>
      <c r="AB76" s="65">
        <f t="shared" si="48"/>
        <v>1999.0513799999999</v>
      </c>
      <c r="AC76" s="26"/>
      <c r="AD76" s="26"/>
      <c r="AE76" s="26"/>
    </row>
    <row r="77" spans="1:31" ht="35.25" customHeight="1" x14ac:dyDescent="0.2">
      <c r="A77" s="15"/>
      <c r="B77" s="8" t="s">
        <v>15</v>
      </c>
      <c r="C77" s="2">
        <v>902</v>
      </c>
      <c r="D77" s="2" t="s">
        <v>35</v>
      </c>
      <c r="E77" s="2" t="s">
        <v>20</v>
      </c>
      <c r="F77" s="2" t="s">
        <v>471</v>
      </c>
      <c r="G77" s="9">
        <v>600</v>
      </c>
      <c r="H77" s="16"/>
      <c r="I77" s="61"/>
      <c r="J77" s="78"/>
      <c r="K77" s="78"/>
      <c r="L77" s="78"/>
      <c r="M77" s="79">
        <v>0</v>
      </c>
      <c r="N77" s="79">
        <v>300</v>
      </c>
      <c r="O77" s="79"/>
      <c r="P77" s="79">
        <f>2000 - 617.284</f>
        <v>1382.7159999999999</v>
      </c>
      <c r="Q77" s="79"/>
      <c r="R77" s="79"/>
      <c r="S77" s="77">
        <f>M77+N77+O77+P77+Q77</f>
        <v>1682.7159999999999</v>
      </c>
      <c r="T77" s="77"/>
      <c r="U77" s="77"/>
      <c r="V77" s="77"/>
      <c r="W77" s="98">
        <f>S77+T77+U77+V77</f>
        <v>1682.7159999999999</v>
      </c>
      <c r="X77" s="98"/>
      <c r="Y77" s="98">
        <v>316.33537999999999</v>
      </c>
      <c r="Z77" s="98"/>
      <c r="AA77" s="98"/>
      <c r="AB77" s="65">
        <f>W77+X77+Y77+Z77</f>
        <v>1999.0513799999999</v>
      </c>
      <c r="AC77" s="26"/>
      <c r="AD77" s="26"/>
      <c r="AE77" s="26"/>
    </row>
    <row r="78" spans="1:31" ht="47.25" x14ac:dyDescent="0.2">
      <c r="A78" s="15"/>
      <c r="B78" s="8" t="s">
        <v>422</v>
      </c>
      <c r="C78" s="2">
        <v>902</v>
      </c>
      <c r="D78" s="2" t="s">
        <v>35</v>
      </c>
      <c r="E78" s="2" t="s">
        <v>20</v>
      </c>
      <c r="F78" s="2" t="s">
        <v>421</v>
      </c>
      <c r="G78" s="9"/>
      <c r="H78" s="16"/>
      <c r="I78" s="61">
        <f>I79</f>
        <v>20.7</v>
      </c>
      <c r="J78" s="61">
        <f t="shared" ref="J78:AB78" si="49">J79</f>
        <v>2.2999999999999998</v>
      </c>
      <c r="K78" s="61">
        <f t="shared" si="49"/>
        <v>0</v>
      </c>
      <c r="L78" s="61">
        <f t="shared" si="49"/>
        <v>0</v>
      </c>
      <c r="M78" s="75">
        <f t="shared" si="49"/>
        <v>23</v>
      </c>
      <c r="N78" s="75">
        <f t="shared" si="49"/>
        <v>0</v>
      </c>
      <c r="O78" s="75">
        <f t="shared" si="49"/>
        <v>0</v>
      </c>
      <c r="P78" s="75">
        <f t="shared" si="49"/>
        <v>0</v>
      </c>
      <c r="Q78" s="75">
        <f t="shared" si="49"/>
        <v>0</v>
      </c>
      <c r="R78" s="75">
        <f t="shared" si="49"/>
        <v>0</v>
      </c>
      <c r="S78" s="90">
        <f t="shared" si="49"/>
        <v>23</v>
      </c>
      <c r="T78" s="90">
        <f t="shared" si="49"/>
        <v>0</v>
      </c>
      <c r="U78" s="90">
        <f t="shared" si="49"/>
        <v>0</v>
      </c>
      <c r="V78" s="90"/>
      <c r="W78" s="96">
        <f t="shared" si="49"/>
        <v>23</v>
      </c>
      <c r="X78" s="96">
        <f t="shared" si="49"/>
        <v>0</v>
      </c>
      <c r="Y78" s="96">
        <f t="shared" si="49"/>
        <v>0</v>
      </c>
      <c r="Z78" s="96">
        <f t="shared" si="49"/>
        <v>0</v>
      </c>
      <c r="AA78" s="96"/>
      <c r="AB78" s="86">
        <f t="shared" si="49"/>
        <v>23</v>
      </c>
      <c r="AC78" s="26"/>
      <c r="AD78" s="26"/>
      <c r="AE78" s="26"/>
    </row>
    <row r="79" spans="1:31" ht="31.5" x14ac:dyDescent="0.2">
      <c r="A79" s="15"/>
      <c r="B79" s="8" t="s">
        <v>15</v>
      </c>
      <c r="C79" s="2">
        <v>902</v>
      </c>
      <c r="D79" s="2" t="s">
        <v>35</v>
      </c>
      <c r="E79" s="2" t="s">
        <v>20</v>
      </c>
      <c r="F79" s="2" t="s">
        <v>421</v>
      </c>
      <c r="G79" s="9">
        <v>600</v>
      </c>
      <c r="H79" s="16" t="s">
        <v>449</v>
      </c>
      <c r="I79" s="61">
        <v>20.7</v>
      </c>
      <c r="J79" s="65">
        <v>2.2999999999999998</v>
      </c>
      <c r="K79" s="65"/>
      <c r="L79" s="65"/>
      <c r="M79" s="79">
        <f>I79+J79+K79+L79</f>
        <v>23</v>
      </c>
      <c r="N79" s="79"/>
      <c r="O79" s="77"/>
      <c r="P79" s="77"/>
      <c r="Q79" s="77"/>
      <c r="R79" s="77"/>
      <c r="S79" s="77">
        <f>M79+N79+O79+P79+Q79</f>
        <v>23</v>
      </c>
      <c r="T79" s="77"/>
      <c r="U79" s="77"/>
      <c r="V79" s="77"/>
      <c r="W79" s="98">
        <f>S79+T79+U79+V79</f>
        <v>23</v>
      </c>
      <c r="X79" s="98"/>
      <c r="Y79" s="98"/>
      <c r="Z79" s="98"/>
      <c r="AA79" s="98"/>
      <c r="AB79" s="65">
        <f>W79+X79+Y79+Z79</f>
        <v>23</v>
      </c>
      <c r="AC79" s="26"/>
      <c r="AD79" s="26"/>
      <c r="AE79" s="26"/>
    </row>
    <row r="80" spans="1:31" x14ac:dyDescent="0.2">
      <c r="A80" s="15"/>
      <c r="B80" s="8" t="s">
        <v>286</v>
      </c>
      <c r="C80" s="2">
        <v>902</v>
      </c>
      <c r="D80" s="2" t="s">
        <v>35</v>
      </c>
      <c r="E80" s="2" t="s">
        <v>20</v>
      </c>
      <c r="F80" s="2" t="s">
        <v>290</v>
      </c>
      <c r="G80" s="9"/>
      <c r="H80" s="16"/>
      <c r="I80" s="61">
        <f>I81+I83</f>
        <v>10940.8</v>
      </c>
      <c r="J80" s="61">
        <f t="shared" ref="J80:R80" si="50">J81+J83</f>
        <v>0</v>
      </c>
      <c r="K80" s="61">
        <f t="shared" si="50"/>
        <v>0</v>
      </c>
      <c r="L80" s="61">
        <f t="shared" si="50"/>
        <v>0</v>
      </c>
      <c r="M80" s="75">
        <f t="shared" si="50"/>
        <v>10940.8</v>
      </c>
      <c r="N80" s="75">
        <f t="shared" si="50"/>
        <v>0</v>
      </c>
      <c r="O80" s="75">
        <f t="shared" si="50"/>
        <v>0</v>
      </c>
      <c r="P80" s="75">
        <f t="shared" si="50"/>
        <v>0</v>
      </c>
      <c r="Q80" s="75">
        <f t="shared" si="50"/>
        <v>0</v>
      </c>
      <c r="R80" s="75">
        <f t="shared" si="50"/>
        <v>0</v>
      </c>
      <c r="S80" s="90">
        <f>S81+S83</f>
        <v>10940.8</v>
      </c>
      <c r="T80" s="90">
        <f t="shared" ref="T80:AB80" si="51">T81+T83</f>
        <v>0</v>
      </c>
      <c r="U80" s="90">
        <f t="shared" si="51"/>
        <v>0</v>
      </c>
      <c r="V80" s="90">
        <f t="shared" si="51"/>
        <v>0</v>
      </c>
      <c r="W80" s="96">
        <f t="shared" si="51"/>
        <v>10940.8</v>
      </c>
      <c r="X80" s="96">
        <f t="shared" si="51"/>
        <v>0</v>
      </c>
      <c r="Y80" s="96">
        <f t="shared" si="51"/>
        <v>0</v>
      </c>
      <c r="Z80" s="96">
        <f t="shared" si="51"/>
        <v>0</v>
      </c>
      <c r="AA80" s="96"/>
      <c r="AB80" s="86">
        <f t="shared" si="51"/>
        <v>10940.8</v>
      </c>
      <c r="AC80" s="26"/>
      <c r="AD80" s="26"/>
      <c r="AE80" s="26"/>
    </row>
    <row r="81" spans="1:31" ht="31.5" x14ac:dyDescent="0.2">
      <c r="A81" s="15"/>
      <c r="B81" s="8" t="s">
        <v>74</v>
      </c>
      <c r="C81" s="2">
        <v>902</v>
      </c>
      <c r="D81" s="2" t="s">
        <v>35</v>
      </c>
      <c r="E81" s="2" t="s">
        <v>20</v>
      </c>
      <c r="F81" s="2" t="s">
        <v>170</v>
      </c>
      <c r="G81" s="9" t="s">
        <v>0</v>
      </c>
      <c r="H81" s="16"/>
      <c r="I81" s="61">
        <f>I82</f>
        <v>8766.2999999999993</v>
      </c>
      <c r="J81" s="61">
        <f t="shared" ref="J81:AB81" si="52">J82</f>
        <v>-114.5</v>
      </c>
      <c r="K81" s="61">
        <f t="shared" si="52"/>
        <v>0</v>
      </c>
      <c r="L81" s="61">
        <f t="shared" si="52"/>
        <v>0</v>
      </c>
      <c r="M81" s="75">
        <f t="shared" si="52"/>
        <v>8651.7999999999993</v>
      </c>
      <c r="N81" s="75">
        <f t="shared" si="52"/>
        <v>0</v>
      </c>
      <c r="O81" s="75">
        <f t="shared" si="52"/>
        <v>0</v>
      </c>
      <c r="P81" s="75">
        <f t="shared" si="52"/>
        <v>0</v>
      </c>
      <c r="Q81" s="75">
        <f t="shared" si="52"/>
        <v>0</v>
      </c>
      <c r="R81" s="75">
        <f t="shared" si="52"/>
        <v>0</v>
      </c>
      <c r="S81" s="90">
        <f t="shared" si="52"/>
        <v>8651.7999999999993</v>
      </c>
      <c r="T81" s="90">
        <f t="shared" si="52"/>
        <v>0</v>
      </c>
      <c r="U81" s="90">
        <f t="shared" si="52"/>
        <v>0</v>
      </c>
      <c r="V81" s="90">
        <f t="shared" si="52"/>
        <v>0</v>
      </c>
      <c r="W81" s="96">
        <f t="shared" si="52"/>
        <v>8651.7999999999993</v>
      </c>
      <c r="X81" s="96">
        <f t="shared" si="52"/>
        <v>0</v>
      </c>
      <c r="Y81" s="96">
        <f t="shared" si="52"/>
        <v>0</v>
      </c>
      <c r="Z81" s="96">
        <f t="shared" si="52"/>
        <v>0</v>
      </c>
      <c r="AA81" s="96"/>
      <c r="AB81" s="86">
        <f t="shared" si="52"/>
        <v>8651.7999999999993</v>
      </c>
      <c r="AC81" s="26"/>
      <c r="AD81" s="26"/>
      <c r="AE81" s="26"/>
    </row>
    <row r="82" spans="1:31" ht="31.5" x14ac:dyDescent="0.2">
      <c r="A82" s="123"/>
      <c r="B82" s="8" t="s">
        <v>15</v>
      </c>
      <c r="C82" s="2">
        <v>902</v>
      </c>
      <c r="D82" s="2" t="s">
        <v>35</v>
      </c>
      <c r="E82" s="2" t="s">
        <v>20</v>
      </c>
      <c r="F82" s="2" t="s">
        <v>170</v>
      </c>
      <c r="G82" s="9" t="s">
        <v>16</v>
      </c>
      <c r="H82" s="16"/>
      <c r="I82" s="61">
        <v>8766.2999999999993</v>
      </c>
      <c r="J82" s="65">
        <v>-114.5</v>
      </c>
      <c r="K82" s="65"/>
      <c r="L82" s="65"/>
      <c r="M82" s="79">
        <f>I82+J82+K82+L82</f>
        <v>8651.7999999999993</v>
      </c>
      <c r="N82" s="79"/>
      <c r="O82" s="77"/>
      <c r="P82" s="77"/>
      <c r="Q82" s="77"/>
      <c r="R82" s="77"/>
      <c r="S82" s="77">
        <f>M82+N82+O82+P82+Q82</f>
        <v>8651.7999999999993</v>
      </c>
      <c r="T82" s="77"/>
      <c r="U82" s="77"/>
      <c r="V82" s="77"/>
      <c r="W82" s="98">
        <f>S82+T82+U82+V82</f>
        <v>8651.7999999999993</v>
      </c>
      <c r="X82" s="98"/>
      <c r="Y82" s="98"/>
      <c r="Z82" s="98"/>
      <c r="AA82" s="98"/>
      <c r="AB82" s="65">
        <f>W82+X82+Y82+Z82</f>
        <v>8651.7999999999993</v>
      </c>
      <c r="AC82" s="26"/>
      <c r="AD82" s="26"/>
      <c r="AE82" s="26"/>
    </row>
    <row r="83" spans="1:31" ht="31.5" x14ac:dyDescent="0.2">
      <c r="A83" s="123"/>
      <c r="B83" s="20" t="s">
        <v>425</v>
      </c>
      <c r="C83" s="5">
        <v>902</v>
      </c>
      <c r="D83" s="5" t="s">
        <v>35</v>
      </c>
      <c r="E83" s="5" t="s">
        <v>20</v>
      </c>
      <c r="F83" s="5" t="s">
        <v>429</v>
      </c>
      <c r="G83" s="7"/>
      <c r="H83" s="16"/>
      <c r="I83" s="61">
        <f>I84</f>
        <v>2174.5</v>
      </c>
      <c r="J83" s="61">
        <f t="shared" ref="J83:AB83" si="53">J84</f>
        <v>114.5</v>
      </c>
      <c r="K83" s="61">
        <f t="shared" si="53"/>
        <v>0</v>
      </c>
      <c r="L83" s="61">
        <f t="shared" si="53"/>
        <v>0</v>
      </c>
      <c r="M83" s="75">
        <f t="shared" si="53"/>
        <v>2289</v>
      </c>
      <c r="N83" s="75">
        <f t="shared" si="53"/>
        <v>0</v>
      </c>
      <c r="O83" s="75">
        <f t="shared" si="53"/>
        <v>0</v>
      </c>
      <c r="P83" s="75">
        <f t="shared" si="53"/>
        <v>0</v>
      </c>
      <c r="Q83" s="75">
        <f t="shared" si="53"/>
        <v>0</v>
      </c>
      <c r="R83" s="75">
        <f t="shared" si="53"/>
        <v>0</v>
      </c>
      <c r="S83" s="90">
        <f t="shared" si="53"/>
        <v>2289</v>
      </c>
      <c r="T83" s="90">
        <f t="shared" si="53"/>
        <v>0</v>
      </c>
      <c r="U83" s="90">
        <f t="shared" si="53"/>
        <v>0</v>
      </c>
      <c r="V83" s="90">
        <f t="shared" si="53"/>
        <v>0</v>
      </c>
      <c r="W83" s="96">
        <f t="shared" si="53"/>
        <v>2289</v>
      </c>
      <c r="X83" s="96">
        <f t="shared" si="53"/>
        <v>0</v>
      </c>
      <c r="Y83" s="96">
        <f t="shared" si="53"/>
        <v>0</v>
      </c>
      <c r="Z83" s="96">
        <f t="shared" si="53"/>
        <v>0</v>
      </c>
      <c r="AA83" s="96"/>
      <c r="AB83" s="86">
        <f t="shared" si="53"/>
        <v>2289</v>
      </c>
      <c r="AC83" s="26"/>
      <c r="AD83" s="26"/>
      <c r="AE83" s="26"/>
    </row>
    <row r="84" spans="1:31" ht="31.5" x14ac:dyDescent="0.2">
      <c r="A84" s="4"/>
      <c r="B84" s="4" t="s">
        <v>15</v>
      </c>
      <c r="C84" s="95">
        <v>902</v>
      </c>
      <c r="D84" s="5" t="s">
        <v>35</v>
      </c>
      <c r="E84" s="5" t="s">
        <v>20</v>
      </c>
      <c r="F84" s="5" t="s">
        <v>429</v>
      </c>
      <c r="G84" s="7" t="s">
        <v>16</v>
      </c>
      <c r="H84" s="16"/>
      <c r="I84" s="61">
        <v>2174.5</v>
      </c>
      <c r="J84" s="65">
        <v>114.5</v>
      </c>
      <c r="K84" s="65"/>
      <c r="L84" s="65"/>
      <c r="M84" s="79">
        <f>I84+J84+K84+L84</f>
        <v>2289</v>
      </c>
      <c r="N84" s="79"/>
      <c r="O84" s="77"/>
      <c r="P84" s="77"/>
      <c r="Q84" s="77"/>
      <c r="R84" s="77"/>
      <c r="S84" s="77">
        <f>M84+N84+O84+P84+Q84</f>
        <v>2289</v>
      </c>
      <c r="T84" s="77"/>
      <c r="U84" s="77"/>
      <c r="V84" s="77"/>
      <c r="W84" s="98">
        <f>S84+T84+U84+V84</f>
        <v>2289</v>
      </c>
      <c r="X84" s="98"/>
      <c r="Y84" s="98"/>
      <c r="Z84" s="98"/>
      <c r="AA84" s="98"/>
      <c r="AB84" s="65">
        <f>W84+X84+Y84+Z84</f>
        <v>2289</v>
      </c>
      <c r="AC84" s="26"/>
      <c r="AD84" s="26"/>
      <c r="AE84" s="26"/>
    </row>
    <row r="85" spans="1:31" x14ac:dyDescent="0.2">
      <c r="A85" s="4" t="s">
        <v>0</v>
      </c>
      <c r="B85" s="4" t="s">
        <v>136</v>
      </c>
      <c r="C85" s="37">
        <v>902</v>
      </c>
      <c r="D85" s="2" t="s">
        <v>35</v>
      </c>
      <c r="E85" s="2" t="s">
        <v>20</v>
      </c>
      <c r="F85" s="2" t="s">
        <v>281</v>
      </c>
      <c r="G85" s="9"/>
      <c r="H85" s="16"/>
      <c r="I85" s="61">
        <f>I86</f>
        <v>409.4</v>
      </c>
      <c r="J85" s="61">
        <f t="shared" ref="J85:AB85" si="54">J86</f>
        <v>0</v>
      </c>
      <c r="K85" s="61">
        <f t="shared" si="54"/>
        <v>0</v>
      </c>
      <c r="L85" s="61">
        <f t="shared" si="54"/>
        <v>0</v>
      </c>
      <c r="M85" s="75">
        <f t="shared" si="54"/>
        <v>409.4</v>
      </c>
      <c r="N85" s="75">
        <f t="shared" si="54"/>
        <v>0</v>
      </c>
      <c r="O85" s="75">
        <f t="shared" si="54"/>
        <v>0</v>
      </c>
      <c r="P85" s="75">
        <f t="shared" si="54"/>
        <v>0</v>
      </c>
      <c r="Q85" s="75">
        <f t="shared" si="54"/>
        <v>0</v>
      </c>
      <c r="R85" s="75">
        <f t="shared" si="54"/>
        <v>0</v>
      </c>
      <c r="S85" s="90">
        <f t="shared" si="54"/>
        <v>409.4</v>
      </c>
      <c r="T85" s="90">
        <f t="shared" si="54"/>
        <v>0</v>
      </c>
      <c r="U85" s="90">
        <f t="shared" si="54"/>
        <v>0</v>
      </c>
      <c r="V85" s="90">
        <f t="shared" si="54"/>
        <v>0</v>
      </c>
      <c r="W85" s="96">
        <f t="shared" si="54"/>
        <v>409.4</v>
      </c>
      <c r="X85" s="96">
        <f t="shared" si="54"/>
        <v>0</v>
      </c>
      <c r="Y85" s="96">
        <f t="shared" si="54"/>
        <v>0</v>
      </c>
      <c r="Z85" s="96">
        <f t="shared" si="54"/>
        <v>0</v>
      </c>
      <c r="AA85" s="96"/>
      <c r="AB85" s="86">
        <f t="shared" si="54"/>
        <v>409.4</v>
      </c>
      <c r="AC85" s="26"/>
      <c r="AD85" s="26"/>
      <c r="AE85" s="26"/>
    </row>
    <row r="86" spans="1:31" ht="31.5" x14ac:dyDescent="0.2">
      <c r="A86" s="4" t="s">
        <v>0</v>
      </c>
      <c r="B86" s="4" t="s">
        <v>15</v>
      </c>
      <c r="C86" s="37">
        <v>902</v>
      </c>
      <c r="D86" s="2" t="s">
        <v>35</v>
      </c>
      <c r="E86" s="2" t="s">
        <v>20</v>
      </c>
      <c r="F86" s="2" t="s">
        <v>281</v>
      </c>
      <c r="G86" s="9">
        <v>600</v>
      </c>
      <c r="H86" s="16"/>
      <c r="I86" s="61">
        <v>409.4</v>
      </c>
      <c r="J86" s="65"/>
      <c r="K86" s="65"/>
      <c r="L86" s="65"/>
      <c r="M86" s="79">
        <f>I86+J86+K86+L86</f>
        <v>409.4</v>
      </c>
      <c r="N86" s="79"/>
      <c r="O86" s="77"/>
      <c r="P86" s="77"/>
      <c r="Q86" s="77"/>
      <c r="R86" s="77"/>
      <c r="S86" s="77">
        <f>M86+N86+O86+P86+Q86</f>
        <v>409.4</v>
      </c>
      <c r="T86" s="77">
        <f t="shared" ref="T86" si="55">N86+O86+P86+Q86+R86</f>
        <v>0</v>
      </c>
      <c r="U86" s="77">
        <v>0</v>
      </c>
      <c r="V86" s="77"/>
      <c r="W86" s="98">
        <f>S86+T86+U86+V86</f>
        <v>409.4</v>
      </c>
      <c r="X86" s="98"/>
      <c r="Y86" s="98"/>
      <c r="Z86" s="98"/>
      <c r="AA86" s="98"/>
      <c r="AB86" s="65">
        <f>W86+X86+Y86+Z86</f>
        <v>409.4</v>
      </c>
      <c r="AC86" s="26"/>
      <c r="AD86" s="26"/>
      <c r="AE86" s="26"/>
    </row>
    <row r="87" spans="1:31" ht="31.5" x14ac:dyDescent="0.2">
      <c r="A87" s="4"/>
      <c r="B87" s="4" t="s">
        <v>501</v>
      </c>
      <c r="C87" s="37">
        <v>902</v>
      </c>
      <c r="D87" s="2" t="s">
        <v>35</v>
      </c>
      <c r="E87" s="2" t="s">
        <v>20</v>
      </c>
      <c r="F87" s="2" t="s">
        <v>500</v>
      </c>
      <c r="G87" s="9"/>
      <c r="H87" s="16"/>
      <c r="I87" s="61"/>
      <c r="J87" s="78"/>
      <c r="K87" s="78"/>
      <c r="L87" s="78"/>
      <c r="M87" s="79"/>
      <c r="N87" s="79"/>
      <c r="O87" s="79"/>
      <c r="P87" s="79"/>
      <c r="Q87" s="79"/>
      <c r="R87" s="79"/>
      <c r="S87" s="77"/>
      <c r="T87" s="77"/>
      <c r="U87" s="77"/>
      <c r="V87" s="77"/>
      <c r="W87" s="98">
        <f>W88</f>
        <v>0</v>
      </c>
      <c r="X87" s="98">
        <f t="shared" ref="X87:AB87" si="56">X88</f>
        <v>100</v>
      </c>
      <c r="Y87" s="98">
        <f t="shared" si="56"/>
        <v>0</v>
      </c>
      <c r="Z87" s="98">
        <f t="shared" si="56"/>
        <v>0</v>
      </c>
      <c r="AA87" s="98"/>
      <c r="AB87" s="65">
        <f t="shared" si="56"/>
        <v>100</v>
      </c>
      <c r="AC87" s="26"/>
      <c r="AD87" s="26"/>
      <c r="AE87" s="26"/>
    </row>
    <row r="88" spans="1:31" ht="31.5" x14ac:dyDescent="0.2">
      <c r="A88" s="4"/>
      <c r="B88" s="4" t="s">
        <v>15</v>
      </c>
      <c r="C88" s="37">
        <v>902</v>
      </c>
      <c r="D88" s="2" t="s">
        <v>35</v>
      </c>
      <c r="E88" s="2" t="s">
        <v>20</v>
      </c>
      <c r="F88" s="2" t="s">
        <v>500</v>
      </c>
      <c r="G88" s="9">
        <v>600</v>
      </c>
      <c r="H88" s="16"/>
      <c r="I88" s="61"/>
      <c r="J88" s="78"/>
      <c r="K88" s="78"/>
      <c r="L88" s="78"/>
      <c r="M88" s="79"/>
      <c r="N88" s="79"/>
      <c r="O88" s="79"/>
      <c r="P88" s="79"/>
      <c r="Q88" s="79"/>
      <c r="R88" s="79"/>
      <c r="S88" s="77"/>
      <c r="T88" s="77"/>
      <c r="U88" s="77"/>
      <c r="V88" s="77"/>
      <c r="W88" s="98">
        <v>0</v>
      </c>
      <c r="X88" s="98">
        <v>100</v>
      </c>
      <c r="Y88" s="98"/>
      <c r="Z88" s="98"/>
      <c r="AA88" s="98"/>
      <c r="AB88" s="65">
        <f>W88+X88+Y88+Z88</f>
        <v>100</v>
      </c>
      <c r="AC88" s="26"/>
      <c r="AD88" s="26"/>
      <c r="AE88" s="26"/>
    </row>
    <row r="89" spans="1:31" x14ac:dyDescent="0.2">
      <c r="A89" s="4"/>
      <c r="B89" s="4" t="s">
        <v>482</v>
      </c>
      <c r="C89" s="37">
        <v>902</v>
      </c>
      <c r="D89" s="2" t="s">
        <v>35</v>
      </c>
      <c r="E89" s="2" t="s">
        <v>20</v>
      </c>
      <c r="F89" s="2" t="s">
        <v>481</v>
      </c>
      <c r="G89" s="9"/>
      <c r="H89" s="16"/>
      <c r="I89" s="61"/>
      <c r="J89" s="78"/>
      <c r="K89" s="78"/>
      <c r="L89" s="78"/>
      <c r="M89" s="79">
        <f>M90</f>
        <v>0</v>
      </c>
      <c r="N89" s="79">
        <f t="shared" ref="N89:R89" si="57">N90</f>
        <v>0</v>
      </c>
      <c r="O89" s="79">
        <f t="shared" si="57"/>
        <v>5555.56</v>
      </c>
      <c r="P89" s="79">
        <f t="shared" si="57"/>
        <v>617.28399999999999</v>
      </c>
      <c r="Q89" s="79">
        <f t="shared" si="57"/>
        <v>0</v>
      </c>
      <c r="R89" s="79">
        <f t="shared" si="57"/>
        <v>0</v>
      </c>
      <c r="S89" s="77">
        <f>S90</f>
        <v>6172.8440000000001</v>
      </c>
      <c r="T89" s="77">
        <f t="shared" ref="T89:AB89" si="58">T90</f>
        <v>6.6699999999999997E-3</v>
      </c>
      <c r="U89" s="77">
        <f t="shared" si="58"/>
        <v>0</v>
      </c>
      <c r="V89" s="77">
        <f t="shared" si="58"/>
        <v>0</v>
      </c>
      <c r="W89" s="98">
        <f t="shared" si="58"/>
        <v>6172.8506699999998</v>
      </c>
      <c r="X89" s="98">
        <f t="shared" si="58"/>
        <v>0</v>
      </c>
      <c r="Y89" s="98">
        <f t="shared" si="58"/>
        <v>-617.28399999999999</v>
      </c>
      <c r="Z89" s="98">
        <f t="shared" si="58"/>
        <v>0</v>
      </c>
      <c r="AA89" s="98"/>
      <c r="AB89" s="65">
        <f t="shared" si="58"/>
        <v>5555.5666700000002</v>
      </c>
      <c r="AC89" s="26"/>
      <c r="AD89" s="26"/>
      <c r="AE89" s="26"/>
    </row>
    <row r="90" spans="1:31" ht="31.5" x14ac:dyDescent="0.2">
      <c r="A90" s="4"/>
      <c r="B90" s="4" t="s">
        <v>15</v>
      </c>
      <c r="C90" s="37">
        <v>902</v>
      </c>
      <c r="D90" s="2" t="s">
        <v>35</v>
      </c>
      <c r="E90" s="2" t="s">
        <v>20</v>
      </c>
      <c r="F90" s="2" t="s">
        <v>481</v>
      </c>
      <c r="G90" s="9">
        <v>600</v>
      </c>
      <c r="H90" s="16" t="s">
        <v>484</v>
      </c>
      <c r="I90" s="61"/>
      <c r="J90" s="78"/>
      <c r="K90" s="78"/>
      <c r="L90" s="78"/>
      <c r="M90" s="79">
        <v>0</v>
      </c>
      <c r="N90" s="79"/>
      <c r="O90" s="79">
        <v>5555.56</v>
      </c>
      <c r="P90" s="79">
        <v>617.28399999999999</v>
      </c>
      <c r="Q90" s="79"/>
      <c r="R90" s="79"/>
      <c r="S90" s="77">
        <f>M90+N90+O90+P90+Q90</f>
        <v>6172.8440000000001</v>
      </c>
      <c r="T90" s="77">
        <v>6.6699999999999997E-3</v>
      </c>
      <c r="U90" s="77"/>
      <c r="V90" s="77"/>
      <c r="W90" s="98">
        <f>S90+T90+U90+V90</f>
        <v>6172.8506699999998</v>
      </c>
      <c r="X90" s="98"/>
      <c r="Y90" s="98">
        <v>-617.28399999999999</v>
      </c>
      <c r="Z90" s="98"/>
      <c r="AA90" s="98"/>
      <c r="AB90" s="65">
        <f>W90+X90+Y90+Z90</f>
        <v>5555.5666700000002</v>
      </c>
      <c r="AC90" s="26"/>
      <c r="AD90" s="26"/>
      <c r="AE90" s="26"/>
    </row>
    <row r="91" spans="1:31" x14ac:dyDescent="0.2">
      <c r="A91" s="4"/>
      <c r="B91" s="4" t="s">
        <v>499</v>
      </c>
      <c r="C91" s="37">
        <v>902</v>
      </c>
      <c r="D91" s="2" t="s">
        <v>35</v>
      </c>
      <c r="E91" s="2" t="s">
        <v>20</v>
      </c>
      <c r="F91" s="2" t="s">
        <v>498</v>
      </c>
      <c r="G91" s="9"/>
      <c r="H91" s="16"/>
      <c r="I91" s="61"/>
      <c r="J91" s="78"/>
      <c r="K91" s="78"/>
      <c r="L91" s="78"/>
      <c r="M91" s="79"/>
      <c r="N91" s="79"/>
      <c r="O91" s="79"/>
      <c r="P91" s="79"/>
      <c r="Q91" s="79"/>
      <c r="R91" s="79"/>
      <c r="S91" s="77"/>
      <c r="T91" s="77"/>
      <c r="U91" s="77"/>
      <c r="V91" s="77"/>
      <c r="W91" s="98">
        <f>W92</f>
        <v>0</v>
      </c>
      <c r="X91" s="98">
        <f t="shared" ref="X91:AB91" si="59">X92</f>
        <v>0</v>
      </c>
      <c r="Y91" s="98">
        <f t="shared" si="59"/>
        <v>617.28399999999999</v>
      </c>
      <c r="Z91" s="98">
        <f t="shared" si="59"/>
        <v>0</v>
      </c>
      <c r="AA91" s="98"/>
      <c r="AB91" s="65">
        <f t="shared" si="59"/>
        <v>617.28399999999999</v>
      </c>
      <c r="AC91" s="26"/>
      <c r="AD91" s="26"/>
      <c r="AE91" s="26"/>
    </row>
    <row r="92" spans="1:31" ht="31.5" x14ac:dyDescent="0.2">
      <c r="A92" s="4"/>
      <c r="B92" s="4" t="s">
        <v>15</v>
      </c>
      <c r="C92" s="37">
        <v>902</v>
      </c>
      <c r="D92" s="2" t="s">
        <v>35</v>
      </c>
      <c r="E92" s="2" t="s">
        <v>20</v>
      </c>
      <c r="F92" s="2" t="s">
        <v>498</v>
      </c>
      <c r="G92" s="9">
        <v>600</v>
      </c>
      <c r="H92" s="16"/>
      <c r="I92" s="61"/>
      <c r="J92" s="78"/>
      <c r="K92" s="78"/>
      <c r="L92" s="78"/>
      <c r="M92" s="79"/>
      <c r="N92" s="79"/>
      <c r="O92" s="79"/>
      <c r="P92" s="79"/>
      <c r="Q92" s="79"/>
      <c r="R92" s="79"/>
      <c r="S92" s="77"/>
      <c r="T92" s="77"/>
      <c r="U92" s="77"/>
      <c r="V92" s="77"/>
      <c r="W92" s="98">
        <v>0</v>
      </c>
      <c r="X92" s="98"/>
      <c r="Y92" s="98">
        <v>617.28399999999999</v>
      </c>
      <c r="Z92" s="98"/>
      <c r="AA92" s="98"/>
      <c r="AB92" s="65">
        <f>W92+X92+Y92+Z92</f>
        <v>617.28399999999999</v>
      </c>
      <c r="AC92" s="26"/>
      <c r="AD92" s="26"/>
      <c r="AE92" s="26"/>
    </row>
    <row r="93" spans="1:31" x14ac:dyDescent="0.2">
      <c r="A93" s="4"/>
      <c r="B93" s="4" t="s">
        <v>444</v>
      </c>
      <c r="C93" s="37">
        <v>902</v>
      </c>
      <c r="D93" s="2" t="s">
        <v>35</v>
      </c>
      <c r="E93" s="2" t="s">
        <v>20</v>
      </c>
      <c r="F93" s="2" t="s">
        <v>441</v>
      </c>
      <c r="G93" s="9"/>
      <c r="H93" s="16"/>
      <c r="I93" s="61">
        <f>I94+I96+I98</f>
        <v>0</v>
      </c>
      <c r="J93" s="61">
        <f t="shared" ref="J93:AB93" si="60">J94+J96+J98</f>
        <v>1377.5</v>
      </c>
      <c r="K93" s="61">
        <f t="shared" si="60"/>
        <v>0</v>
      </c>
      <c r="L93" s="61">
        <f t="shared" si="60"/>
        <v>0</v>
      </c>
      <c r="M93" s="75">
        <f t="shared" si="60"/>
        <v>1377.5</v>
      </c>
      <c r="N93" s="75">
        <f t="shared" si="60"/>
        <v>0</v>
      </c>
      <c r="O93" s="75">
        <f t="shared" si="60"/>
        <v>0</v>
      </c>
      <c r="P93" s="75">
        <f t="shared" si="60"/>
        <v>0</v>
      </c>
      <c r="Q93" s="75">
        <f t="shared" si="60"/>
        <v>0</v>
      </c>
      <c r="R93" s="75">
        <f t="shared" si="60"/>
        <v>0</v>
      </c>
      <c r="S93" s="90">
        <f t="shared" si="60"/>
        <v>1377.5</v>
      </c>
      <c r="T93" s="90">
        <f t="shared" si="60"/>
        <v>0</v>
      </c>
      <c r="U93" s="90">
        <f t="shared" si="60"/>
        <v>0</v>
      </c>
      <c r="V93" s="90">
        <f t="shared" si="60"/>
        <v>0</v>
      </c>
      <c r="W93" s="96">
        <f t="shared" si="60"/>
        <v>1377.5</v>
      </c>
      <c r="X93" s="96">
        <f t="shared" si="60"/>
        <v>0</v>
      </c>
      <c r="Y93" s="96">
        <f t="shared" si="60"/>
        <v>0</v>
      </c>
      <c r="Z93" s="96">
        <f t="shared" si="60"/>
        <v>0</v>
      </c>
      <c r="AA93" s="96"/>
      <c r="AB93" s="86">
        <f t="shared" si="60"/>
        <v>1377.5</v>
      </c>
      <c r="AC93" s="26"/>
      <c r="AD93" s="26"/>
      <c r="AE93" s="26"/>
    </row>
    <row r="94" spans="1:31" ht="31.5" x14ac:dyDescent="0.2">
      <c r="A94" s="4"/>
      <c r="B94" s="4" t="s">
        <v>74</v>
      </c>
      <c r="C94" s="37">
        <v>902</v>
      </c>
      <c r="D94" s="2" t="s">
        <v>35</v>
      </c>
      <c r="E94" s="2" t="s">
        <v>20</v>
      </c>
      <c r="F94" s="2" t="s">
        <v>442</v>
      </c>
      <c r="G94" s="9"/>
      <c r="H94" s="16"/>
      <c r="I94" s="61">
        <f>I95</f>
        <v>0</v>
      </c>
      <c r="J94" s="61">
        <f t="shared" ref="J94:AB94" si="61">J95</f>
        <v>1076</v>
      </c>
      <c r="K94" s="61">
        <f t="shared" si="61"/>
        <v>0</v>
      </c>
      <c r="L94" s="61">
        <f t="shared" si="61"/>
        <v>0</v>
      </c>
      <c r="M94" s="75">
        <f t="shared" si="61"/>
        <v>1076</v>
      </c>
      <c r="N94" s="75">
        <f t="shared" si="61"/>
        <v>0</v>
      </c>
      <c r="O94" s="75">
        <f t="shared" si="61"/>
        <v>0</v>
      </c>
      <c r="P94" s="75">
        <f t="shared" si="61"/>
        <v>0</v>
      </c>
      <c r="Q94" s="75">
        <f t="shared" si="61"/>
        <v>0</v>
      </c>
      <c r="R94" s="75">
        <f t="shared" si="61"/>
        <v>0</v>
      </c>
      <c r="S94" s="90">
        <f t="shared" si="61"/>
        <v>1076</v>
      </c>
      <c r="T94" s="90">
        <f t="shared" si="61"/>
        <v>0</v>
      </c>
      <c r="U94" s="90">
        <f t="shared" si="61"/>
        <v>0</v>
      </c>
      <c r="V94" s="90">
        <f t="shared" si="61"/>
        <v>0</v>
      </c>
      <c r="W94" s="96">
        <f t="shared" si="61"/>
        <v>1076</v>
      </c>
      <c r="X94" s="96">
        <f t="shared" si="61"/>
        <v>0</v>
      </c>
      <c r="Y94" s="96">
        <f t="shared" si="61"/>
        <v>0</v>
      </c>
      <c r="Z94" s="96">
        <f t="shared" si="61"/>
        <v>0</v>
      </c>
      <c r="AA94" s="96"/>
      <c r="AB94" s="86">
        <f t="shared" si="61"/>
        <v>1076</v>
      </c>
      <c r="AC94" s="26"/>
      <c r="AD94" s="26"/>
      <c r="AE94" s="26"/>
    </row>
    <row r="95" spans="1:31" ht="31.5" x14ac:dyDescent="0.2">
      <c r="A95" s="4"/>
      <c r="B95" s="4" t="s">
        <v>15</v>
      </c>
      <c r="C95" s="37">
        <v>902</v>
      </c>
      <c r="D95" s="2" t="s">
        <v>35</v>
      </c>
      <c r="E95" s="2" t="s">
        <v>20</v>
      </c>
      <c r="F95" s="2" t="s">
        <v>443</v>
      </c>
      <c r="G95" s="9">
        <v>600</v>
      </c>
      <c r="H95" s="16"/>
      <c r="I95" s="61">
        <v>0</v>
      </c>
      <c r="J95" s="78">
        <v>1076</v>
      </c>
      <c r="K95" s="78"/>
      <c r="L95" s="78"/>
      <c r="M95" s="79">
        <f>I95+J95+K95+L95</f>
        <v>1076</v>
      </c>
      <c r="N95" s="79"/>
      <c r="O95" s="77"/>
      <c r="P95" s="77"/>
      <c r="Q95" s="77"/>
      <c r="R95" s="77"/>
      <c r="S95" s="77">
        <f>M95+N95+O95+P95+Q95</f>
        <v>1076</v>
      </c>
      <c r="T95" s="77"/>
      <c r="U95" s="77"/>
      <c r="V95" s="77"/>
      <c r="W95" s="98">
        <f>S95+T95+U95+V95</f>
        <v>1076</v>
      </c>
      <c r="X95" s="98"/>
      <c r="Y95" s="98"/>
      <c r="Z95" s="98"/>
      <c r="AA95" s="98"/>
      <c r="AB95" s="65">
        <f>W95+X95+Y95+Z95</f>
        <v>1076</v>
      </c>
      <c r="AC95" s="26"/>
      <c r="AD95" s="26"/>
      <c r="AE95" s="26"/>
    </row>
    <row r="96" spans="1:31" x14ac:dyDescent="0.2">
      <c r="A96" s="4"/>
      <c r="B96" s="4" t="s">
        <v>136</v>
      </c>
      <c r="C96" s="37">
        <v>902</v>
      </c>
      <c r="D96" s="2" t="s">
        <v>35</v>
      </c>
      <c r="E96" s="2" t="s">
        <v>20</v>
      </c>
      <c r="F96" s="2" t="s">
        <v>445</v>
      </c>
      <c r="G96" s="9"/>
      <c r="H96" s="16"/>
      <c r="I96" s="61">
        <f>I97</f>
        <v>0</v>
      </c>
      <c r="J96" s="61">
        <f t="shared" ref="J96:AB96" si="62">J97</f>
        <v>65.599999999999994</v>
      </c>
      <c r="K96" s="61">
        <f t="shared" si="62"/>
        <v>0</v>
      </c>
      <c r="L96" s="61">
        <f t="shared" si="62"/>
        <v>0</v>
      </c>
      <c r="M96" s="75">
        <f t="shared" si="62"/>
        <v>65.599999999999994</v>
      </c>
      <c r="N96" s="75">
        <f t="shared" si="62"/>
        <v>0</v>
      </c>
      <c r="O96" s="75">
        <f t="shared" si="62"/>
        <v>0</v>
      </c>
      <c r="P96" s="75">
        <f t="shared" si="62"/>
        <v>0</v>
      </c>
      <c r="Q96" s="75">
        <f t="shared" si="62"/>
        <v>0</v>
      </c>
      <c r="R96" s="75">
        <f t="shared" si="62"/>
        <v>0</v>
      </c>
      <c r="S96" s="90">
        <f t="shared" si="62"/>
        <v>65.599999999999994</v>
      </c>
      <c r="T96" s="90">
        <f t="shared" si="62"/>
        <v>0</v>
      </c>
      <c r="U96" s="90">
        <f t="shared" si="62"/>
        <v>0</v>
      </c>
      <c r="V96" s="90">
        <f t="shared" si="62"/>
        <v>0</v>
      </c>
      <c r="W96" s="96">
        <f t="shared" si="62"/>
        <v>65.599999999999994</v>
      </c>
      <c r="X96" s="96">
        <f t="shared" si="62"/>
        <v>0</v>
      </c>
      <c r="Y96" s="96">
        <f t="shared" si="62"/>
        <v>0</v>
      </c>
      <c r="Z96" s="96">
        <f t="shared" si="62"/>
        <v>0</v>
      </c>
      <c r="AA96" s="96"/>
      <c r="AB96" s="86">
        <f t="shared" si="62"/>
        <v>65.599999999999994</v>
      </c>
      <c r="AC96" s="26"/>
      <c r="AD96" s="26"/>
      <c r="AE96" s="26"/>
    </row>
    <row r="97" spans="1:31" ht="31.5" x14ac:dyDescent="0.2">
      <c r="A97" s="4"/>
      <c r="B97" s="4" t="s">
        <v>15</v>
      </c>
      <c r="C97" s="37">
        <v>902</v>
      </c>
      <c r="D97" s="2" t="s">
        <v>35</v>
      </c>
      <c r="E97" s="2" t="s">
        <v>20</v>
      </c>
      <c r="F97" s="2" t="s">
        <v>445</v>
      </c>
      <c r="G97" s="9">
        <v>600</v>
      </c>
      <c r="H97" s="16"/>
      <c r="I97" s="61">
        <v>0</v>
      </c>
      <c r="J97" s="78">
        <v>65.599999999999994</v>
      </c>
      <c r="K97" s="78"/>
      <c r="L97" s="78"/>
      <c r="M97" s="79">
        <f>I97+J97+K97+L97</f>
        <v>65.599999999999994</v>
      </c>
      <c r="N97" s="79"/>
      <c r="O97" s="77"/>
      <c r="P97" s="77"/>
      <c r="Q97" s="77"/>
      <c r="R97" s="77"/>
      <c r="S97" s="77">
        <f>M97+N97+O97+P97+Q97</f>
        <v>65.599999999999994</v>
      </c>
      <c r="T97" s="77"/>
      <c r="U97" s="77"/>
      <c r="V97" s="77"/>
      <c r="W97" s="98">
        <f>S97+T97+U97+V97</f>
        <v>65.599999999999994</v>
      </c>
      <c r="X97" s="98"/>
      <c r="Y97" s="98"/>
      <c r="Z97" s="98"/>
      <c r="AA97" s="98"/>
      <c r="AB97" s="65">
        <f>W97+X97+Y97+Z97</f>
        <v>65.599999999999994</v>
      </c>
      <c r="AC97" s="26"/>
      <c r="AD97" s="26"/>
      <c r="AE97" s="26"/>
    </row>
    <row r="98" spans="1:31" ht="31.5" x14ac:dyDescent="0.2">
      <c r="A98" s="4"/>
      <c r="B98" s="4" t="s">
        <v>425</v>
      </c>
      <c r="C98" s="37">
        <v>902</v>
      </c>
      <c r="D98" s="2" t="s">
        <v>35</v>
      </c>
      <c r="E98" s="2" t="s">
        <v>20</v>
      </c>
      <c r="F98" s="2" t="s">
        <v>446</v>
      </c>
      <c r="G98" s="9"/>
      <c r="H98" s="16"/>
      <c r="I98" s="61">
        <f>I99</f>
        <v>0</v>
      </c>
      <c r="J98" s="61">
        <f t="shared" ref="J98:AB98" si="63">J99</f>
        <v>235.9</v>
      </c>
      <c r="K98" s="61">
        <f t="shared" si="63"/>
        <v>0</v>
      </c>
      <c r="L98" s="61">
        <f t="shared" si="63"/>
        <v>0</v>
      </c>
      <c r="M98" s="75">
        <f t="shared" si="63"/>
        <v>235.9</v>
      </c>
      <c r="N98" s="75">
        <f t="shared" si="63"/>
        <v>0</v>
      </c>
      <c r="O98" s="75">
        <f t="shared" si="63"/>
        <v>0</v>
      </c>
      <c r="P98" s="75">
        <f t="shared" si="63"/>
        <v>0</v>
      </c>
      <c r="Q98" s="75">
        <f t="shared" si="63"/>
        <v>0</v>
      </c>
      <c r="R98" s="75">
        <f t="shared" si="63"/>
        <v>0</v>
      </c>
      <c r="S98" s="90">
        <f t="shared" si="63"/>
        <v>235.9</v>
      </c>
      <c r="T98" s="90">
        <f t="shared" si="63"/>
        <v>0</v>
      </c>
      <c r="U98" s="90">
        <f t="shared" si="63"/>
        <v>0</v>
      </c>
      <c r="V98" s="90">
        <f t="shared" si="63"/>
        <v>0</v>
      </c>
      <c r="W98" s="96">
        <f t="shared" si="63"/>
        <v>235.9</v>
      </c>
      <c r="X98" s="96">
        <f t="shared" si="63"/>
        <v>0</v>
      </c>
      <c r="Y98" s="96">
        <f t="shared" si="63"/>
        <v>0</v>
      </c>
      <c r="Z98" s="96">
        <f t="shared" si="63"/>
        <v>0</v>
      </c>
      <c r="AA98" s="96"/>
      <c r="AB98" s="86">
        <f t="shared" si="63"/>
        <v>235.9</v>
      </c>
      <c r="AC98" s="26"/>
      <c r="AD98" s="26"/>
      <c r="AE98" s="26"/>
    </row>
    <row r="99" spans="1:31" ht="31.5" x14ac:dyDescent="0.2">
      <c r="A99" s="4"/>
      <c r="B99" s="4" t="s">
        <v>15</v>
      </c>
      <c r="C99" s="37">
        <v>902</v>
      </c>
      <c r="D99" s="2" t="s">
        <v>35</v>
      </c>
      <c r="E99" s="2" t="s">
        <v>20</v>
      </c>
      <c r="F99" s="2" t="s">
        <v>446</v>
      </c>
      <c r="G99" s="9" t="s">
        <v>16</v>
      </c>
      <c r="H99" s="16"/>
      <c r="I99" s="61">
        <v>0</v>
      </c>
      <c r="J99" s="78">
        <v>235.9</v>
      </c>
      <c r="K99" s="78"/>
      <c r="L99" s="78"/>
      <c r="M99" s="79">
        <f>I99+J99+K99+L99</f>
        <v>235.9</v>
      </c>
      <c r="N99" s="79"/>
      <c r="O99" s="77"/>
      <c r="P99" s="77"/>
      <c r="Q99" s="77"/>
      <c r="R99" s="77"/>
      <c r="S99" s="77">
        <f>M99+N99+O99+P99+Q99</f>
        <v>235.9</v>
      </c>
      <c r="T99" s="77"/>
      <c r="U99" s="77"/>
      <c r="V99" s="77"/>
      <c r="W99" s="98">
        <f>S99+T99+U99+V99</f>
        <v>235.9</v>
      </c>
      <c r="X99" s="98"/>
      <c r="Y99" s="98"/>
      <c r="Z99" s="98"/>
      <c r="AA99" s="98"/>
      <c r="AB99" s="65">
        <f>W99+X99+Y99+Z99</f>
        <v>235.9</v>
      </c>
      <c r="AC99" s="26"/>
      <c r="AD99" s="26"/>
      <c r="AE99" s="26"/>
    </row>
    <row r="100" spans="1:31" x14ac:dyDescent="0.2">
      <c r="A100" s="4"/>
      <c r="B100" s="4" t="s">
        <v>143</v>
      </c>
      <c r="C100" s="37">
        <v>902</v>
      </c>
      <c r="D100" s="3" t="s">
        <v>35</v>
      </c>
      <c r="E100" s="3" t="s">
        <v>20</v>
      </c>
      <c r="F100" s="2" t="s">
        <v>157</v>
      </c>
      <c r="G100" s="9"/>
      <c r="H100" s="16"/>
      <c r="I100" s="61">
        <f>I101</f>
        <v>10</v>
      </c>
      <c r="J100" s="61">
        <f t="shared" ref="J100:Z101" si="64">J101</f>
        <v>0</v>
      </c>
      <c r="K100" s="61">
        <f t="shared" si="64"/>
        <v>0</v>
      </c>
      <c r="L100" s="61">
        <f t="shared" si="64"/>
        <v>0</v>
      </c>
      <c r="M100" s="75">
        <f t="shared" si="64"/>
        <v>10</v>
      </c>
      <c r="N100" s="75">
        <f t="shared" si="64"/>
        <v>0</v>
      </c>
      <c r="O100" s="75">
        <f t="shared" si="64"/>
        <v>0</v>
      </c>
      <c r="P100" s="75">
        <f t="shared" si="64"/>
        <v>0</v>
      </c>
      <c r="Q100" s="75">
        <f t="shared" si="64"/>
        <v>0</v>
      </c>
      <c r="R100" s="75">
        <f t="shared" si="64"/>
        <v>0</v>
      </c>
      <c r="S100" s="90">
        <f>S101+S103</f>
        <v>10</v>
      </c>
      <c r="T100" s="90">
        <f t="shared" ref="T100:AB100" si="65">T101+T103</f>
        <v>0</v>
      </c>
      <c r="U100" s="90">
        <f t="shared" si="65"/>
        <v>0</v>
      </c>
      <c r="V100" s="90">
        <f t="shared" si="65"/>
        <v>0</v>
      </c>
      <c r="W100" s="96">
        <f t="shared" si="65"/>
        <v>10</v>
      </c>
      <c r="X100" s="96">
        <f t="shared" si="65"/>
        <v>0</v>
      </c>
      <c r="Y100" s="96">
        <f t="shared" si="65"/>
        <v>0</v>
      </c>
      <c r="Z100" s="96">
        <f t="shared" si="65"/>
        <v>0</v>
      </c>
      <c r="AA100" s="96"/>
      <c r="AB100" s="86">
        <f t="shared" si="65"/>
        <v>10</v>
      </c>
      <c r="AC100" s="26"/>
      <c r="AD100" s="26"/>
      <c r="AE100" s="26"/>
    </row>
    <row r="101" spans="1:31" ht="31.5" hidden="1" x14ac:dyDescent="0.2">
      <c r="A101" s="4"/>
      <c r="B101" s="4" t="s">
        <v>201</v>
      </c>
      <c r="C101" s="37">
        <v>902</v>
      </c>
      <c r="D101" s="3" t="s">
        <v>35</v>
      </c>
      <c r="E101" s="3" t="s">
        <v>20</v>
      </c>
      <c r="F101" s="2" t="s">
        <v>158</v>
      </c>
      <c r="G101" s="9"/>
      <c r="H101" s="16"/>
      <c r="I101" s="61">
        <f>I102</f>
        <v>10</v>
      </c>
      <c r="J101" s="61">
        <f t="shared" si="64"/>
        <v>0</v>
      </c>
      <c r="K101" s="61">
        <f t="shared" si="64"/>
        <v>0</v>
      </c>
      <c r="L101" s="61">
        <f t="shared" si="64"/>
        <v>0</v>
      </c>
      <c r="M101" s="75">
        <f t="shared" si="64"/>
        <v>10</v>
      </c>
      <c r="N101" s="75">
        <f t="shared" si="64"/>
        <v>0</v>
      </c>
      <c r="O101" s="75">
        <f t="shared" si="64"/>
        <v>0</v>
      </c>
      <c r="P101" s="75">
        <f t="shared" si="64"/>
        <v>0</v>
      </c>
      <c r="Q101" s="75">
        <f t="shared" si="64"/>
        <v>0</v>
      </c>
      <c r="R101" s="75">
        <f t="shared" si="64"/>
        <v>0</v>
      </c>
      <c r="S101" s="90">
        <f t="shared" si="64"/>
        <v>10</v>
      </c>
      <c r="T101" s="90">
        <f t="shared" si="64"/>
        <v>0</v>
      </c>
      <c r="U101" s="90">
        <f t="shared" si="64"/>
        <v>-10</v>
      </c>
      <c r="V101" s="90">
        <f t="shared" si="64"/>
        <v>0</v>
      </c>
      <c r="W101" s="96">
        <f t="shared" si="64"/>
        <v>0</v>
      </c>
      <c r="X101" s="96">
        <f t="shared" si="64"/>
        <v>0</v>
      </c>
      <c r="Y101" s="96">
        <f t="shared" si="64"/>
        <v>0</v>
      </c>
      <c r="Z101" s="96">
        <f t="shared" si="64"/>
        <v>0</v>
      </c>
      <c r="AA101" s="96"/>
      <c r="AB101" s="86">
        <f t="shared" ref="AB101" si="66">AB102</f>
        <v>0</v>
      </c>
      <c r="AC101" s="26"/>
      <c r="AD101" s="26"/>
      <c r="AE101" s="26"/>
    </row>
    <row r="102" spans="1:31" hidden="1" x14ac:dyDescent="0.2">
      <c r="A102" s="4"/>
      <c r="B102" s="4" t="s">
        <v>11</v>
      </c>
      <c r="C102" s="37">
        <v>902</v>
      </c>
      <c r="D102" s="3" t="s">
        <v>35</v>
      </c>
      <c r="E102" s="3" t="s">
        <v>20</v>
      </c>
      <c r="F102" s="2" t="s">
        <v>158</v>
      </c>
      <c r="G102" s="9">
        <v>600</v>
      </c>
      <c r="H102" s="16"/>
      <c r="I102" s="61">
        <v>10</v>
      </c>
      <c r="J102" s="65"/>
      <c r="K102" s="65"/>
      <c r="L102" s="65"/>
      <c r="M102" s="79">
        <f>I102+J102+K102+L102</f>
        <v>10</v>
      </c>
      <c r="N102" s="79"/>
      <c r="O102" s="77"/>
      <c r="P102" s="77"/>
      <c r="Q102" s="77"/>
      <c r="R102" s="77"/>
      <c r="S102" s="77">
        <f>M102+N102+O102+P102+Q102</f>
        <v>10</v>
      </c>
      <c r="T102" s="77"/>
      <c r="U102" s="77">
        <v>-10</v>
      </c>
      <c r="V102" s="77"/>
      <c r="W102" s="98">
        <f>S102+T102+U102+V102</f>
        <v>0</v>
      </c>
      <c r="X102" s="98"/>
      <c r="Y102" s="98"/>
      <c r="Z102" s="98"/>
      <c r="AA102" s="98"/>
      <c r="AB102" s="65">
        <f>W102+X102+Y102+Z102</f>
        <v>0</v>
      </c>
      <c r="AC102" s="26"/>
      <c r="AD102" s="26"/>
      <c r="AE102" s="26"/>
    </row>
    <row r="103" spans="1:31" x14ac:dyDescent="0.2">
      <c r="A103" s="4"/>
      <c r="B103" s="4" t="s">
        <v>490</v>
      </c>
      <c r="C103" s="37">
        <v>902</v>
      </c>
      <c r="D103" s="3" t="s">
        <v>35</v>
      </c>
      <c r="E103" s="3" t="s">
        <v>20</v>
      </c>
      <c r="F103" s="2" t="s">
        <v>489</v>
      </c>
      <c r="G103" s="9"/>
      <c r="H103" s="16"/>
      <c r="I103" s="61"/>
      <c r="J103" s="78"/>
      <c r="K103" s="78"/>
      <c r="L103" s="78"/>
      <c r="M103" s="79"/>
      <c r="N103" s="79"/>
      <c r="O103" s="79"/>
      <c r="P103" s="79"/>
      <c r="Q103" s="79"/>
      <c r="R103" s="79"/>
      <c r="S103" s="77">
        <f>S104</f>
        <v>0</v>
      </c>
      <c r="T103" s="77">
        <f t="shared" ref="T103:AB103" si="67">T104</f>
        <v>0</v>
      </c>
      <c r="U103" s="77">
        <f t="shared" si="67"/>
        <v>10</v>
      </c>
      <c r="V103" s="77">
        <f t="shared" si="67"/>
        <v>0</v>
      </c>
      <c r="W103" s="98">
        <f t="shared" si="67"/>
        <v>10</v>
      </c>
      <c r="X103" s="98">
        <f t="shared" si="67"/>
        <v>0</v>
      </c>
      <c r="Y103" s="98">
        <f t="shared" si="67"/>
        <v>0</v>
      </c>
      <c r="Z103" s="98">
        <f t="shared" si="67"/>
        <v>0</v>
      </c>
      <c r="AA103" s="98"/>
      <c r="AB103" s="65">
        <f t="shared" si="67"/>
        <v>10</v>
      </c>
      <c r="AC103" s="26"/>
      <c r="AD103" s="26"/>
      <c r="AE103" s="26"/>
    </row>
    <row r="104" spans="1:31" x14ac:dyDescent="0.2">
      <c r="A104" s="4"/>
      <c r="B104" s="4" t="s">
        <v>11</v>
      </c>
      <c r="C104" s="37">
        <v>902</v>
      </c>
      <c r="D104" s="3" t="s">
        <v>35</v>
      </c>
      <c r="E104" s="3" t="s">
        <v>20</v>
      </c>
      <c r="F104" s="2" t="s">
        <v>489</v>
      </c>
      <c r="G104" s="9">
        <v>600</v>
      </c>
      <c r="H104" s="16"/>
      <c r="I104" s="61"/>
      <c r="J104" s="78"/>
      <c r="K104" s="78"/>
      <c r="L104" s="78"/>
      <c r="M104" s="79"/>
      <c r="N104" s="79"/>
      <c r="O104" s="79"/>
      <c r="P104" s="79"/>
      <c r="Q104" s="79"/>
      <c r="R104" s="79"/>
      <c r="S104" s="77">
        <v>0</v>
      </c>
      <c r="T104" s="77"/>
      <c r="U104" s="77">
        <v>10</v>
      </c>
      <c r="V104" s="77"/>
      <c r="W104" s="98">
        <f>S104+T104+U104+V104</f>
        <v>10</v>
      </c>
      <c r="X104" s="98"/>
      <c r="Y104" s="98"/>
      <c r="Z104" s="98"/>
      <c r="AA104" s="98"/>
      <c r="AB104" s="65">
        <f>W104+X104+Y104+Z104</f>
        <v>10</v>
      </c>
      <c r="AC104" s="26"/>
      <c r="AD104" s="26"/>
      <c r="AE104" s="26"/>
    </row>
    <row r="105" spans="1:31" ht="31.5" x14ac:dyDescent="0.2">
      <c r="A105" s="4"/>
      <c r="B105" s="36" t="s">
        <v>70</v>
      </c>
      <c r="C105" s="37">
        <v>902</v>
      </c>
      <c r="D105" s="3" t="s">
        <v>35</v>
      </c>
      <c r="E105" s="3" t="s">
        <v>20</v>
      </c>
      <c r="F105" s="2" t="s">
        <v>159</v>
      </c>
      <c r="G105" s="9" t="s">
        <v>0</v>
      </c>
      <c r="H105" s="16"/>
      <c r="I105" s="61">
        <f>I106</f>
        <v>165</v>
      </c>
      <c r="J105" s="61">
        <f t="shared" ref="J105:Z106" si="68">J106</f>
        <v>0</v>
      </c>
      <c r="K105" s="61">
        <f t="shared" si="68"/>
        <v>0</v>
      </c>
      <c r="L105" s="61">
        <f t="shared" si="68"/>
        <v>0</v>
      </c>
      <c r="M105" s="75">
        <f t="shared" si="68"/>
        <v>165</v>
      </c>
      <c r="N105" s="75">
        <f t="shared" si="68"/>
        <v>0</v>
      </c>
      <c r="O105" s="75">
        <f t="shared" si="68"/>
        <v>0</v>
      </c>
      <c r="P105" s="75">
        <f t="shared" si="68"/>
        <v>0</v>
      </c>
      <c r="Q105" s="75">
        <f t="shared" si="68"/>
        <v>0</v>
      </c>
      <c r="R105" s="75">
        <f t="shared" si="68"/>
        <v>0</v>
      </c>
      <c r="S105" s="90">
        <f t="shared" si="68"/>
        <v>165</v>
      </c>
      <c r="T105" s="90">
        <f t="shared" si="68"/>
        <v>0</v>
      </c>
      <c r="U105" s="90">
        <f t="shared" si="68"/>
        <v>0</v>
      </c>
      <c r="V105" s="90">
        <f t="shared" si="68"/>
        <v>0</v>
      </c>
      <c r="W105" s="96">
        <f t="shared" si="68"/>
        <v>165</v>
      </c>
      <c r="X105" s="96">
        <f t="shared" si="68"/>
        <v>0</v>
      </c>
      <c r="Y105" s="96">
        <f t="shared" si="68"/>
        <v>0</v>
      </c>
      <c r="Z105" s="96">
        <f t="shared" si="68"/>
        <v>0</v>
      </c>
      <c r="AA105" s="96"/>
      <c r="AB105" s="86">
        <f t="shared" ref="AB105:AB106" si="69">AB106</f>
        <v>165</v>
      </c>
      <c r="AC105" s="26"/>
      <c r="AD105" s="26"/>
      <c r="AE105" s="26"/>
    </row>
    <row r="106" spans="1:31" ht="30" customHeight="1" x14ac:dyDescent="0.2">
      <c r="A106" s="4"/>
      <c r="B106" s="4" t="s">
        <v>161</v>
      </c>
      <c r="C106" s="37">
        <v>902</v>
      </c>
      <c r="D106" s="3" t="s">
        <v>35</v>
      </c>
      <c r="E106" s="3" t="s">
        <v>20</v>
      </c>
      <c r="F106" s="2" t="s">
        <v>160</v>
      </c>
      <c r="G106" s="9" t="s">
        <v>0</v>
      </c>
      <c r="H106" s="16"/>
      <c r="I106" s="61">
        <f>I107</f>
        <v>165</v>
      </c>
      <c r="J106" s="61">
        <f t="shared" si="68"/>
        <v>0</v>
      </c>
      <c r="K106" s="61">
        <f t="shared" si="68"/>
        <v>0</v>
      </c>
      <c r="L106" s="61">
        <f t="shared" si="68"/>
        <v>0</v>
      </c>
      <c r="M106" s="75">
        <f t="shared" si="68"/>
        <v>165</v>
      </c>
      <c r="N106" s="75">
        <f t="shared" si="68"/>
        <v>0</v>
      </c>
      <c r="O106" s="75">
        <f t="shared" si="68"/>
        <v>0</v>
      </c>
      <c r="P106" s="75">
        <f t="shared" si="68"/>
        <v>0</v>
      </c>
      <c r="Q106" s="75">
        <f t="shared" si="68"/>
        <v>0</v>
      </c>
      <c r="R106" s="75">
        <f t="shared" si="68"/>
        <v>0</v>
      </c>
      <c r="S106" s="90">
        <f t="shared" si="68"/>
        <v>165</v>
      </c>
      <c r="T106" s="90">
        <f t="shared" si="68"/>
        <v>0</v>
      </c>
      <c r="U106" s="90">
        <f t="shared" si="68"/>
        <v>0</v>
      </c>
      <c r="V106" s="90">
        <f t="shared" si="68"/>
        <v>0</v>
      </c>
      <c r="W106" s="96">
        <f t="shared" si="68"/>
        <v>165</v>
      </c>
      <c r="X106" s="96">
        <f t="shared" si="68"/>
        <v>0</v>
      </c>
      <c r="Y106" s="96">
        <f t="shared" si="68"/>
        <v>0</v>
      </c>
      <c r="Z106" s="96">
        <f t="shared" si="68"/>
        <v>0</v>
      </c>
      <c r="AA106" s="96"/>
      <c r="AB106" s="86">
        <f t="shared" si="69"/>
        <v>165</v>
      </c>
      <c r="AC106" s="26"/>
      <c r="AD106" s="26"/>
      <c r="AE106" s="26"/>
    </row>
    <row r="107" spans="1:31" ht="31.5" x14ac:dyDescent="0.2">
      <c r="A107" s="4"/>
      <c r="B107" s="4" t="s">
        <v>15</v>
      </c>
      <c r="C107" s="37">
        <v>902</v>
      </c>
      <c r="D107" s="3" t="s">
        <v>35</v>
      </c>
      <c r="E107" s="3" t="s">
        <v>20</v>
      </c>
      <c r="F107" s="2" t="s">
        <v>160</v>
      </c>
      <c r="G107" s="9" t="s">
        <v>16</v>
      </c>
      <c r="H107" s="16"/>
      <c r="I107" s="61">
        <v>165</v>
      </c>
      <c r="J107" s="65"/>
      <c r="K107" s="65"/>
      <c r="L107" s="65"/>
      <c r="M107" s="79">
        <f>I107+J107+K107+L107</f>
        <v>165</v>
      </c>
      <c r="N107" s="79"/>
      <c r="O107" s="77"/>
      <c r="P107" s="77"/>
      <c r="Q107" s="77"/>
      <c r="R107" s="77"/>
      <c r="S107" s="77">
        <f>M107+N107+O107+P107+Q107</f>
        <v>165</v>
      </c>
      <c r="T107" s="77"/>
      <c r="U107" s="77"/>
      <c r="V107" s="77"/>
      <c r="W107" s="98">
        <f>S107+T107+U107+V107</f>
        <v>165</v>
      </c>
      <c r="X107" s="98"/>
      <c r="Y107" s="98"/>
      <c r="Z107" s="98"/>
      <c r="AA107" s="98"/>
      <c r="AB107" s="65">
        <f>W107+X107+Y107+Z107</f>
        <v>165</v>
      </c>
      <c r="AC107" s="26"/>
      <c r="AD107" s="26"/>
      <c r="AE107" s="26"/>
    </row>
    <row r="108" spans="1:31" x14ac:dyDescent="0.2">
      <c r="A108" s="124"/>
      <c r="B108" s="39" t="s">
        <v>37</v>
      </c>
      <c r="C108" s="2">
        <v>902</v>
      </c>
      <c r="D108" s="2" t="s">
        <v>35</v>
      </c>
      <c r="E108" s="2" t="s">
        <v>9</v>
      </c>
      <c r="F108" s="2" t="s">
        <v>0</v>
      </c>
      <c r="G108" s="9" t="s">
        <v>0</v>
      </c>
      <c r="H108" s="16"/>
      <c r="I108" s="61">
        <f>I109</f>
        <v>18931.8</v>
      </c>
      <c r="J108" s="61">
        <f t="shared" ref="J108:Z109" si="70">J109</f>
        <v>0</v>
      </c>
      <c r="K108" s="61">
        <f t="shared" si="70"/>
        <v>0</v>
      </c>
      <c r="L108" s="61">
        <f t="shared" si="70"/>
        <v>0</v>
      </c>
      <c r="M108" s="75">
        <f t="shared" si="70"/>
        <v>18931.8</v>
      </c>
      <c r="N108" s="75">
        <f t="shared" si="70"/>
        <v>0</v>
      </c>
      <c r="O108" s="75">
        <f t="shared" si="70"/>
        <v>0</v>
      </c>
      <c r="P108" s="75">
        <f t="shared" si="70"/>
        <v>0</v>
      </c>
      <c r="Q108" s="75">
        <f t="shared" si="70"/>
        <v>0</v>
      </c>
      <c r="R108" s="75">
        <f t="shared" si="70"/>
        <v>0</v>
      </c>
      <c r="S108" s="90">
        <f t="shared" si="70"/>
        <v>18931.8</v>
      </c>
      <c r="T108" s="90">
        <f t="shared" si="70"/>
        <v>0</v>
      </c>
      <c r="U108" s="90">
        <f t="shared" si="70"/>
        <v>0</v>
      </c>
      <c r="V108" s="90">
        <f t="shared" si="70"/>
        <v>504.1</v>
      </c>
      <c r="W108" s="96">
        <f t="shared" si="70"/>
        <v>19435.900000000001</v>
      </c>
      <c r="X108" s="96">
        <f t="shared" si="70"/>
        <v>0</v>
      </c>
      <c r="Y108" s="96">
        <f t="shared" si="70"/>
        <v>-168.4</v>
      </c>
      <c r="Z108" s="96">
        <f t="shared" si="70"/>
        <v>0</v>
      </c>
      <c r="AA108" s="96"/>
      <c r="AB108" s="86">
        <f t="shared" ref="AB108:AB109" si="71">AB109</f>
        <v>19267.5</v>
      </c>
      <c r="AC108" s="26"/>
      <c r="AD108" s="26"/>
      <c r="AE108" s="26"/>
    </row>
    <row r="109" spans="1:31" x14ac:dyDescent="0.2">
      <c r="A109" s="10"/>
      <c r="B109" s="36" t="s">
        <v>71</v>
      </c>
      <c r="C109" s="37">
        <v>902</v>
      </c>
      <c r="D109" s="2" t="s">
        <v>35</v>
      </c>
      <c r="E109" s="2" t="s">
        <v>9</v>
      </c>
      <c r="F109" s="2" t="s">
        <v>150</v>
      </c>
      <c r="G109" s="9" t="s">
        <v>0</v>
      </c>
      <c r="H109" s="16"/>
      <c r="I109" s="61">
        <f>I110</f>
        <v>18931.8</v>
      </c>
      <c r="J109" s="61">
        <f t="shared" si="70"/>
        <v>0</v>
      </c>
      <c r="K109" s="61">
        <f t="shared" si="70"/>
        <v>0</v>
      </c>
      <c r="L109" s="61">
        <f t="shared" si="70"/>
        <v>0</v>
      </c>
      <c r="M109" s="75">
        <f t="shared" si="70"/>
        <v>18931.8</v>
      </c>
      <c r="N109" s="75">
        <f t="shared" si="70"/>
        <v>0</v>
      </c>
      <c r="O109" s="75">
        <f t="shared" si="70"/>
        <v>0</v>
      </c>
      <c r="P109" s="75">
        <f t="shared" si="70"/>
        <v>0</v>
      </c>
      <c r="Q109" s="75">
        <f t="shared" si="70"/>
        <v>0</v>
      </c>
      <c r="R109" s="75">
        <f t="shared" si="70"/>
        <v>0</v>
      </c>
      <c r="S109" s="90">
        <f t="shared" si="70"/>
        <v>18931.8</v>
      </c>
      <c r="T109" s="90">
        <f t="shared" si="70"/>
        <v>0</v>
      </c>
      <c r="U109" s="90">
        <f t="shared" si="70"/>
        <v>0</v>
      </c>
      <c r="V109" s="90">
        <f t="shared" si="70"/>
        <v>504.1</v>
      </c>
      <c r="W109" s="96">
        <f t="shared" si="70"/>
        <v>19435.900000000001</v>
      </c>
      <c r="X109" s="96">
        <f t="shared" si="70"/>
        <v>0</v>
      </c>
      <c r="Y109" s="96">
        <f t="shared" si="70"/>
        <v>-168.4</v>
      </c>
      <c r="Z109" s="96">
        <f t="shared" si="70"/>
        <v>0</v>
      </c>
      <c r="AA109" s="96"/>
      <c r="AB109" s="86">
        <f t="shared" si="71"/>
        <v>19267.5</v>
      </c>
      <c r="AC109" s="26"/>
      <c r="AD109" s="26"/>
      <c r="AE109" s="26"/>
    </row>
    <row r="110" spans="1:31" x14ac:dyDescent="0.2">
      <c r="A110" s="10" t="s">
        <v>0</v>
      </c>
      <c r="B110" s="26" t="s">
        <v>78</v>
      </c>
      <c r="C110" s="2">
        <v>902</v>
      </c>
      <c r="D110" s="2" t="s">
        <v>35</v>
      </c>
      <c r="E110" s="2" t="s">
        <v>9</v>
      </c>
      <c r="F110" s="2" t="s">
        <v>171</v>
      </c>
      <c r="G110" s="9" t="s">
        <v>0</v>
      </c>
      <c r="H110" s="16"/>
      <c r="I110" s="61">
        <f>I111+I116+I121</f>
        <v>18931.8</v>
      </c>
      <c r="J110" s="61">
        <f t="shared" ref="J110:AB110" si="72">J111+J116+J121</f>
        <v>0</v>
      </c>
      <c r="K110" s="61">
        <f t="shared" si="72"/>
        <v>0</v>
      </c>
      <c r="L110" s="61">
        <f t="shared" si="72"/>
        <v>0</v>
      </c>
      <c r="M110" s="75">
        <f t="shared" si="72"/>
        <v>18931.8</v>
      </c>
      <c r="N110" s="75">
        <f t="shared" si="72"/>
        <v>0</v>
      </c>
      <c r="O110" s="75">
        <f t="shared" si="72"/>
        <v>0</v>
      </c>
      <c r="P110" s="75">
        <f t="shared" si="72"/>
        <v>0</v>
      </c>
      <c r="Q110" s="75">
        <f t="shared" si="72"/>
        <v>0</v>
      </c>
      <c r="R110" s="75">
        <f t="shared" si="72"/>
        <v>0</v>
      </c>
      <c r="S110" s="90">
        <f t="shared" si="72"/>
        <v>18931.8</v>
      </c>
      <c r="T110" s="90">
        <f t="shared" si="72"/>
        <v>0</v>
      </c>
      <c r="U110" s="90">
        <f t="shared" si="72"/>
        <v>0</v>
      </c>
      <c r="V110" s="90">
        <f t="shared" si="72"/>
        <v>504.1</v>
      </c>
      <c r="W110" s="96">
        <f t="shared" si="72"/>
        <v>19435.900000000001</v>
      </c>
      <c r="X110" s="96">
        <f t="shared" si="72"/>
        <v>0</v>
      </c>
      <c r="Y110" s="96">
        <f t="shared" si="72"/>
        <v>-168.4</v>
      </c>
      <c r="Z110" s="96">
        <f t="shared" si="72"/>
        <v>0</v>
      </c>
      <c r="AA110" s="96"/>
      <c r="AB110" s="86">
        <f t="shared" si="72"/>
        <v>19267.5</v>
      </c>
      <c r="AC110" s="26"/>
      <c r="AD110" s="26"/>
      <c r="AE110" s="26"/>
    </row>
    <row r="111" spans="1:31" x14ac:dyDescent="0.2">
      <c r="A111" s="15"/>
      <c r="B111" s="4" t="s">
        <v>291</v>
      </c>
      <c r="C111" s="2">
        <v>902</v>
      </c>
      <c r="D111" s="2" t="s">
        <v>35</v>
      </c>
      <c r="E111" s="2" t="s">
        <v>9</v>
      </c>
      <c r="F111" s="2" t="s">
        <v>292</v>
      </c>
      <c r="G111" s="9"/>
      <c r="H111" s="16"/>
      <c r="I111" s="61">
        <f>I112</f>
        <v>1517.6</v>
      </c>
      <c r="J111" s="61">
        <f t="shared" ref="J111:AB111" si="73">J112</f>
        <v>0</v>
      </c>
      <c r="K111" s="61">
        <f t="shared" si="73"/>
        <v>0</v>
      </c>
      <c r="L111" s="61">
        <f t="shared" si="73"/>
        <v>0</v>
      </c>
      <c r="M111" s="75">
        <f t="shared" si="73"/>
        <v>1517.6</v>
      </c>
      <c r="N111" s="75">
        <f t="shared" si="73"/>
        <v>0</v>
      </c>
      <c r="O111" s="75">
        <f t="shared" si="73"/>
        <v>0</v>
      </c>
      <c r="P111" s="75">
        <f t="shared" si="73"/>
        <v>0</v>
      </c>
      <c r="Q111" s="75">
        <f t="shared" si="73"/>
        <v>0</v>
      </c>
      <c r="R111" s="75">
        <f t="shared" si="73"/>
        <v>0</v>
      </c>
      <c r="S111" s="90">
        <f t="shared" si="73"/>
        <v>1517.6</v>
      </c>
      <c r="T111" s="90">
        <f t="shared" si="73"/>
        <v>0</v>
      </c>
      <c r="U111" s="90">
        <f t="shared" si="73"/>
        <v>0</v>
      </c>
      <c r="V111" s="90">
        <f t="shared" si="73"/>
        <v>0</v>
      </c>
      <c r="W111" s="96">
        <f t="shared" si="73"/>
        <v>1517.6</v>
      </c>
      <c r="X111" s="96">
        <f t="shared" si="73"/>
        <v>0</v>
      </c>
      <c r="Y111" s="96">
        <f t="shared" si="73"/>
        <v>0</v>
      </c>
      <c r="Z111" s="96">
        <f t="shared" si="73"/>
        <v>0</v>
      </c>
      <c r="AA111" s="96"/>
      <c r="AB111" s="86">
        <f t="shared" si="73"/>
        <v>1517.6</v>
      </c>
      <c r="AC111" s="26"/>
      <c r="AD111" s="26"/>
      <c r="AE111" s="26"/>
    </row>
    <row r="112" spans="1:31" x14ac:dyDescent="0.2">
      <c r="A112" s="15" t="s">
        <v>0</v>
      </c>
      <c r="B112" s="25" t="s">
        <v>79</v>
      </c>
      <c r="C112" s="2">
        <v>902</v>
      </c>
      <c r="D112" s="2" t="s">
        <v>35</v>
      </c>
      <c r="E112" s="2" t="s">
        <v>9</v>
      </c>
      <c r="F112" s="2" t="s">
        <v>172</v>
      </c>
      <c r="G112" s="9" t="s">
        <v>0</v>
      </c>
      <c r="H112" s="16"/>
      <c r="I112" s="61">
        <f>I113+I114+I115</f>
        <v>1517.6</v>
      </c>
      <c r="J112" s="61">
        <f t="shared" ref="J112:AB112" si="74">J113+J114+J115</f>
        <v>0</v>
      </c>
      <c r="K112" s="61">
        <f t="shared" si="74"/>
        <v>0</v>
      </c>
      <c r="L112" s="61">
        <f t="shared" si="74"/>
        <v>0</v>
      </c>
      <c r="M112" s="75">
        <f t="shared" si="74"/>
        <v>1517.6</v>
      </c>
      <c r="N112" s="75">
        <f t="shared" si="74"/>
        <v>0</v>
      </c>
      <c r="O112" s="75">
        <f t="shared" si="74"/>
        <v>0</v>
      </c>
      <c r="P112" s="75">
        <f t="shared" si="74"/>
        <v>0</v>
      </c>
      <c r="Q112" s="75">
        <f t="shared" si="74"/>
        <v>0</v>
      </c>
      <c r="R112" s="75">
        <f t="shared" si="74"/>
        <v>0</v>
      </c>
      <c r="S112" s="90">
        <f t="shared" si="74"/>
        <v>1517.6</v>
      </c>
      <c r="T112" s="90">
        <f t="shared" si="74"/>
        <v>0</v>
      </c>
      <c r="U112" s="90">
        <f t="shared" si="74"/>
        <v>0</v>
      </c>
      <c r="V112" s="90">
        <f t="shared" si="74"/>
        <v>0</v>
      </c>
      <c r="W112" s="96">
        <f t="shared" si="74"/>
        <v>1517.6</v>
      </c>
      <c r="X112" s="96">
        <f t="shared" si="74"/>
        <v>0</v>
      </c>
      <c r="Y112" s="96">
        <f t="shared" si="74"/>
        <v>0</v>
      </c>
      <c r="Z112" s="96">
        <f t="shared" si="74"/>
        <v>0</v>
      </c>
      <c r="AA112" s="96"/>
      <c r="AB112" s="86">
        <f t="shared" si="74"/>
        <v>1517.6</v>
      </c>
      <c r="AC112" s="26"/>
      <c r="AD112" s="26"/>
      <c r="AE112" s="26"/>
    </row>
    <row r="113" spans="1:31" ht="47.25" x14ac:dyDescent="0.2">
      <c r="A113" s="10" t="s">
        <v>0</v>
      </c>
      <c r="B113" s="8" t="s">
        <v>21</v>
      </c>
      <c r="C113" s="2">
        <v>902</v>
      </c>
      <c r="D113" s="2" t="s">
        <v>35</v>
      </c>
      <c r="E113" s="2" t="s">
        <v>9</v>
      </c>
      <c r="F113" s="2" t="s">
        <v>172</v>
      </c>
      <c r="G113" s="9" t="s">
        <v>22</v>
      </c>
      <c r="H113" s="16"/>
      <c r="I113" s="61">
        <v>1489</v>
      </c>
      <c r="J113" s="65"/>
      <c r="K113" s="65"/>
      <c r="L113" s="65"/>
      <c r="M113" s="79">
        <f t="shared" ref="M113:M115" si="75">I113+J113+K113+L113</f>
        <v>1489</v>
      </c>
      <c r="N113" s="79"/>
      <c r="O113" s="77"/>
      <c r="P113" s="77"/>
      <c r="Q113" s="77"/>
      <c r="R113" s="77"/>
      <c r="S113" s="77">
        <f>M113+N113+O113+P113+Q113</f>
        <v>1489</v>
      </c>
      <c r="T113" s="77"/>
      <c r="U113" s="77"/>
      <c r="V113" s="77"/>
      <c r="W113" s="98">
        <f t="shared" ref="W113:W115" si="76">S113+T113+U113+V113</f>
        <v>1489</v>
      </c>
      <c r="X113" s="98"/>
      <c r="Y113" s="98"/>
      <c r="Z113" s="98"/>
      <c r="AA113" s="98"/>
      <c r="AB113" s="65">
        <f t="shared" ref="AB113:AB115" si="77">W113+X113+Y113+Z113</f>
        <v>1489</v>
      </c>
      <c r="AC113" s="26"/>
      <c r="AD113" s="26"/>
      <c r="AE113" s="26"/>
    </row>
    <row r="114" spans="1:31" x14ac:dyDescent="0.2">
      <c r="A114" s="10" t="s">
        <v>0</v>
      </c>
      <c r="B114" s="8" t="s">
        <v>187</v>
      </c>
      <c r="C114" s="2">
        <v>902</v>
      </c>
      <c r="D114" s="2" t="s">
        <v>35</v>
      </c>
      <c r="E114" s="2" t="s">
        <v>9</v>
      </c>
      <c r="F114" s="2" t="s">
        <v>172</v>
      </c>
      <c r="G114" s="9" t="s">
        <v>12</v>
      </c>
      <c r="H114" s="16"/>
      <c r="I114" s="61">
        <v>28</v>
      </c>
      <c r="J114" s="65"/>
      <c r="K114" s="65"/>
      <c r="L114" s="65"/>
      <c r="M114" s="79">
        <f t="shared" si="75"/>
        <v>28</v>
      </c>
      <c r="N114" s="79"/>
      <c r="O114" s="77"/>
      <c r="P114" s="77">
        <v>-0.7</v>
      </c>
      <c r="Q114" s="77"/>
      <c r="R114" s="77"/>
      <c r="S114" s="77">
        <f>M114+N114+O114+P114+Q114</f>
        <v>27.3</v>
      </c>
      <c r="T114" s="77"/>
      <c r="U114" s="77"/>
      <c r="V114" s="77"/>
      <c r="W114" s="98">
        <f t="shared" si="76"/>
        <v>27.3</v>
      </c>
      <c r="X114" s="98"/>
      <c r="Y114" s="98"/>
      <c r="Z114" s="98"/>
      <c r="AA114" s="98"/>
      <c r="AB114" s="65">
        <f t="shared" si="77"/>
        <v>27.3</v>
      </c>
      <c r="AC114" s="26"/>
      <c r="AD114" s="26"/>
      <c r="AE114" s="26"/>
    </row>
    <row r="115" spans="1:31" x14ac:dyDescent="0.2">
      <c r="A115" s="10" t="s">
        <v>0</v>
      </c>
      <c r="B115" s="8" t="s">
        <v>23</v>
      </c>
      <c r="C115" s="2">
        <v>902</v>
      </c>
      <c r="D115" s="2" t="s">
        <v>35</v>
      </c>
      <c r="E115" s="2" t="s">
        <v>9</v>
      </c>
      <c r="F115" s="2" t="s">
        <v>172</v>
      </c>
      <c r="G115" s="9" t="s">
        <v>24</v>
      </c>
      <c r="H115" s="16"/>
      <c r="I115" s="61">
        <v>0.6</v>
      </c>
      <c r="J115" s="65"/>
      <c r="K115" s="65"/>
      <c r="L115" s="65"/>
      <c r="M115" s="79">
        <f t="shared" si="75"/>
        <v>0.6</v>
      </c>
      <c r="N115" s="79"/>
      <c r="O115" s="77"/>
      <c r="P115" s="77">
        <v>0.7</v>
      </c>
      <c r="Q115" s="77"/>
      <c r="R115" s="77"/>
      <c r="S115" s="77">
        <f>M115+N115+O115+P115+Q115</f>
        <v>1.2999999999999998</v>
      </c>
      <c r="T115" s="77"/>
      <c r="U115" s="77"/>
      <c r="V115" s="77"/>
      <c r="W115" s="98">
        <f t="shared" si="76"/>
        <v>1.2999999999999998</v>
      </c>
      <c r="X115" s="98"/>
      <c r="Y115" s="98"/>
      <c r="Z115" s="98"/>
      <c r="AA115" s="98"/>
      <c r="AB115" s="65">
        <f t="shared" si="77"/>
        <v>1.2999999999999998</v>
      </c>
      <c r="AC115" s="26"/>
      <c r="AD115" s="26"/>
      <c r="AE115" s="26"/>
    </row>
    <row r="116" spans="1:31" ht="31.5" x14ac:dyDescent="0.2">
      <c r="A116" s="10"/>
      <c r="B116" s="8" t="s">
        <v>293</v>
      </c>
      <c r="C116" s="2">
        <v>902</v>
      </c>
      <c r="D116" s="2" t="s">
        <v>35</v>
      </c>
      <c r="E116" s="2" t="s">
        <v>9</v>
      </c>
      <c r="F116" s="2" t="s">
        <v>294</v>
      </c>
      <c r="G116" s="9"/>
      <c r="H116" s="16"/>
      <c r="I116" s="61">
        <f>I117</f>
        <v>2818.6</v>
      </c>
      <c r="J116" s="61">
        <f t="shared" ref="J116:AB116" si="78">J117</f>
        <v>0</v>
      </c>
      <c r="K116" s="61">
        <f t="shared" si="78"/>
        <v>0</v>
      </c>
      <c r="L116" s="61">
        <f t="shared" si="78"/>
        <v>0</v>
      </c>
      <c r="M116" s="75">
        <f t="shared" si="78"/>
        <v>2818.6</v>
      </c>
      <c r="N116" s="75">
        <f t="shared" si="78"/>
        <v>0</v>
      </c>
      <c r="O116" s="75">
        <f t="shared" si="78"/>
        <v>0</v>
      </c>
      <c r="P116" s="75">
        <f t="shared" si="78"/>
        <v>0</v>
      </c>
      <c r="Q116" s="75">
        <f t="shared" si="78"/>
        <v>0</v>
      </c>
      <c r="R116" s="75">
        <f t="shared" si="78"/>
        <v>0</v>
      </c>
      <c r="S116" s="90">
        <f t="shared" si="78"/>
        <v>2818.6</v>
      </c>
      <c r="T116" s="90">
        <f t="shared" si="78"/>
        <v>0</v>
      </c>
      <c r="U116" s="90">
        <f t="shared" si="78"/>
        <v>0</v>
      </c>
      <c r="V116" s="90">
        <f t="shared" si="78"/>
        <v>504.1</v>
      </c>
      <c r="W116" s="96">
        <f t="shared" si="78"/>
        <v>3322.7</v>
      </c>
      <c r="X116" s="96">
        <f t="shared" si="78"/>
        <v>0</v>
      </c>
      <c r="Y116" s="96">
        <f t="shared" si="78"/>
        <v>-168.4</v>
      </c>
      <c r="Z116" s="96">
        <f t="shared" si="78"/>
        <v>0</v>
      </c>
      <c r="AA116" s="96"/>
      <c r="AB116" s="86">
        <f t="shared" si="78"/>
        <v>3154.2999999999997</v>
      </c>
      <c r="AC116" s="26"/>
      <c r="AD116" s="26"/>
      <c r="AE116" s="26"/>
    </row>
    <row r="117" spans="1:31" x14ac:dyDescent="0.2">
      <c r="A117" s="10"/>
      <c r="B117" s="8" t="s">
        <v>295</v>
      </c>
      <c r="C117" s="2">
        <v>902</v>
      </c>
      <c r="D117" s="2" t="s">
        <v>35</v>
      </c>
      <c r="E117" s="2" t="s">
        <v>9</v>
      </c>
      <c r="F117" s="2" t="s">
        <v>173</v>
      </c>
      <c r="G117" s="9" t="s">
        <v>0</v>
      </c>
      <c r="H117" s="16"/>
      <c r="I117" s="61">
        <f>I118+I119+I120</f>
        <v>2818.6</v>
      </c>
      <c r="J117" s="61">
        <f t="shared" ref="J117:AB117" si="79">J118+J119+J120</f>
        <v>0</v>
      </c>
      <c r="K117" s="61">
        <f t="shared" si="79"/>
        <v>0</v>
      </c>
      <c r="L117" s="61">
        <f t="shared" si="79"/>
        <v>0</v>
      </c>
      <c r="M117" s="75">
        <f t="shared" si="79"/>
        <v>2818.6</v>
      </c>
      <c r="N117" s="75">
        <f t="shared" si="79"/>
        <v>0</v>
      </c>
      <c r="O117" s="75">
        <f t="shared" si="79"/>
        <v>0</v>
      </c>
      <c r="P117" s="75">
        <f t="shared" si="79"/>
        <v>0</v>
      </c>
      <c r="Q117" s="75">
        <f t="shared" si="79"/>
        <v>0</v>
      </c>
      <c r="R117" s="75">
        <f t="shared" si="79"/>
        <v>0</v>
      </c>
      <c r="S117" s="90">
        <f t="shared" si="79"/>
        <v>2818.6</v>
      </c>
      <c r="T117" s="90">
        <f t="shared" si="79"/>
        <v>0</v>
      </c>
      <c r="U117" s="90">
        <f t="shared" si="79"/>
        <v>0</v>
      </c>
      <c r="V117" s="90">
        <f t="shared" si="79"/>
        <v>504.1</v>
      </c>
      <c r="W117" s="96">
        <f t="shared" si="79"/>
        <v>3322.7</v>
      </c>
      <c r="X117" s="96">
        <f t="shared" si="79"/>
        <v>0</v>
      </c>
      <c r="Y117" s="96">
        <f t="shared" si="79"/>
        <v>-168.4</v>
      </c>
      <c r="Z117" s="96">
        <f t="shared" si="79"/>
        <v>0</v>
      </c>
      <c r="AA117" s="96"/>
      <c r="AB117" s="86">
        <f t="shared" si="79"/>
        <v>3154.2999999999997</v>
      </c>
      <c r="AC117" s="26"/>
      <c r="AD117" s="26"/>
      <c r="AE117" s="26"/>
    </row>
    <row r="118" spans="1:31" ht="47.25" x14ac:dyDescent="0.2">
      <c r="A118" s="10"/>
      <c r="B118" s="8" t="s">
        <v>21</v>
      </c>
      <c r="C118" s="2">
        <v>902</v>
      </c>
      <c r="D118" s="2" t="s">
        <v>35</v>
      </c>
      <c r="E118" s="2" t="s">
        <v>9</v>
      </c>
      <c r="F118" s="2" t="s">
        <v>173</v>
      </c>
      <c r="G118" s="9" t="s">
        <v>22</v>
      </c>
      <c r="H118" s="16"/>
      <c r="I118" s="61">
        <f>2435.2+20</f>
        <v>2455.1999999999998</v>
      </c>
      <c r="J118" s="65"/>
      <c r="K118" s="65"/>
      <c r="L118" s="65"/>
      <c r="M118" s="79">
        <f t="shared" ref="M118:M120" si="80">I118+J118+K118+L118</f>
        <v>2455.1999999999998</v>
      </c>
      <c r="N118" s="79"/>
      <c r="O118" s="77"/>
      <c r="P118" s="77"/>
      <c r="Q118" s="77"/>
      <c r="R118" s="77"/>
      <c r="S118" s="77">
        <f>M118+N118+O118+P118+Q118</f>
        <v>2455.1999999999998</v>
      </c>
      <c r="T118" s="77"/>
      <c r="U118" s="77"/>
      <c r="V118" s="77">
        <v>504.1</v>
      </c>
      <c r="W118" s="98">
        <f t="shared" ref="W118:W120" si="81">S118+T118+U118+V118</f>
        <v>2959.2999999999997</v>
      </c>
      <c r="X118" s="98"/>
      <c r="Y118" s="98"/>
      <c r="Z118" s="98"/>
      <c r="AA118" s="98"/>
      <c r="AB118" s="65">
        <f t="shared" ref="AB118:AB120" si="82">W118+X118+Y118+Z118</f>
        <v>2959.2999999999997</v>
      </c>
      <c r="AC118" s="26"/>
      <c r="AD118" s="26"/>
      <c r="AE118" s="26"/>
    </row>
    <row r="119" spans="1:31" x14ac:dyDescent="0.2">
      <c r="A119" s="10" t="s">
        <v>0</v>
      </c>
      <c r="B119" s="8" t="s">
        <v>187</v>
      </c>
      <c r="C119" s="2">
        <v>902</v>
      </c>
      <c r="D119" s="2" t="s">
        <v>35</v>
      </c>
      <c r="E119" s="2" t="s">
        <v>9</v>
      </c>
      <c r="F119" s="2" t="s">
        <v>173</v>
      </c>
      <c r="G119" s="9" t="s">
        <v>12</v>
      </c>
      <c r="H119" s="16"/>
      <c r="I119" s="61">
        <f>361.5</f>
        <v>361.5</v>
      </c>
      <c r="J119" s="65"/>
      <c r="K119" s="65"/>
      <c r="L119" s="65"/>
      <c r="M119" s="79">
        <f t="shared" si="80"/>
        <v>361.5</v>
      </c>
      <c r="N119" s="79"/>
      <c r="O119" s="77"/>
      <c r="P119" s="77"/>
      <c r="Q119" s="77"/>
      <c r="R119" s="77"/>
      <c r="S119" s="77">
        <f>M119+N119+O119+P119+Q119</f>
        <v>361.5</v>
      </c>
      <c r="T119" s="77"/>
      <c r="U119" s="77"/>
      <c r="V119" s="77"/>
      <c r="W119" s="98">
        <f t="shared" si="81"/>
        <v>361.5</v>
      </c>
      <c r="X119" s="98"/>
      <c r="Y119" s="98">
        <v>-168.85</v>
      </c>
      <c r="Z119" s="98"/>
      <c r="AA119" s="98"/>
      <c r="AB119" s="65">
        <f t="shared" si="82"/>
        <v>192.65</v>
      </c>
      <c r="AC119" s="26"/>
      <c r="AD119" s="26"/>
      <c r="AE119" s="26"/>
    </row>
    <row r="120" spans="1:31" x14ac:dyDescent="0.2">
      <c r="A120" s="10" t="s">
        <v>0</v>
      </c>
      <c r="B120" s="8" t="s">
        <v>23</v>
      </c>
      <c r="C120" s="2">
        <v>902</v>
      </c>
      <c r="D120" s="2" t="s">
        <v>35</v>
      </c>
      <c r="E120" s="2" t="s">
        <v>9</v>
      </c>
      <c r="F120" s="2" t="s">
        <v>173</v>
      </c>
      <c r="G120" s="9" t="s">
        <v>24</v>
      </c>
      <c r="H120" s="16"/>
      <c r="I120" s="61">
        <v>1.9</v>
      </c>
      <c r="J120" s="65"/>
      <c r="K120" s="65"/>
      <c r="L120" s="65"/>
      <c r="M120" s="79">
        <f t="shared" si="80"/>
        <v>1.9</v>
      </c>
      <c r="N120" s="79"/>
      <c r="O120" s="77"/>
      <c r="P120" s="77"/>
      <c r="Q120" s="77"/>
      <c r="R120" s="77"/>
      <c r="S120" s="77">
        <f>M120+N120+O120+P120+Q120</f>
        <v>1.9</v>
      </c>
      <c r="T120" s="77"/>
      <c r="U120" s="77"/>
      <c r="V120" s="77"/>
      <c r="W120" s="98">
        <f t="shared" si="81"/>
        <v>1.9</v>
      </c>
      <c r="X120" s="98"/>
      <c r="Y120" s="98">
        <v>0.45</v>
      </c>
      <c r="Z120" s="98"/>
      <c r="AA120" s="98"/>
      <c r="AB120" s="65">
        <f t="shared" si="82"/>
        <v>2.35</v>
      </c>
      <c r="AC120" s="26"/>
      <c r="AD120" s="26"/>
      <c r="AE120" s="26"/>
    </row>
    <row r="121" spans="1:31" ht="31.5" x14ac:dyDescent="0.2">
      <c r="A121" s="10"/>
      <c r="B121" s="8" t="s">
        <v>296</v>
      </c>
      <c r="C121" s="2">
        <v>902</v>
      </c>
      <c r="D121" s="2" t="s">
        <v>35</v>
      </c>
      <c r="E121" s="2" t="s">
        <v>9</v>
      </c>
      <c r="F121" s="2" t="s">
        <v>322</v>
      </c>
      <c r="G121" s="9"/>
      <c r="H121" s="16"/>
      <c r="I121" s="61">
        <f>I122</f>
        <v>14595.6</v>
      </c>
      <c r="J121" s="61">
        <f t="shared" ref="J121:AB121" si="83">J122</f>
        <v>0</v>
      </c>
      <c r="K121" s="61">
        <f t="shared" si="83"/>
        <v>0</v>
      </c>
      <c r="L121" s="61">
        <f t="shared" si="83"/>
        <v>0</v>
      </c>
      <c r="M121" s="75">
        <f t="shared" si="83"/>
        <v>14595.6</v>
      </c>
      <c r="N121" s="75">
        <f t="shared" si="83"/>
        <v>0</v>
      </c>
      <c r="O121" s="75">
        <f t="shared" si="83"/>
        <v>0</v>
      </c>
      <c r="P121" s="75">
        <f t="shared" si="83"/>
        <v>0</v>
      </c>
      <c r="Q121" s="75">
        <f t="shared" si="83"/>
        <v>0</v>
      </c>
      <c r="R121" s="75">
        <f t="shared" si="83"/>
        <v>0</v>
      </c>
      <c r="S121" s="90">
        <f t="shared" si="83"/>
        <v>14595.6</v>
      </c>
      <c r="T121" s="90">
        <f t="shared" si="83"/>
        <v>0</v>
      </c>
      <c r="U121" s="90">
        <f t="shared" si="83"/>
        <v>0</v>
      </c>
      <c r="V121" s="90">
        <f t="shared" si="83"/>
        <v>0</v>
      </c>
      <c r="W121" s="96">
        <f t="shared" si="83"/>
        <v>14595.6</v>
      </c>
      <c r="X121" s="96">
        <f t="shared" si="83"/>
        <v>0</v>
      </c>
      <c r="Y121" s="96">
        <f t="shared" si="83"/>
        <v>0</v>
      </c>
      <c r="Z121" s="96">
        <f t="shared" si="83"/>
        <v>0</v>
      </c>
      <c r="AA121" s="96"/>
      <c r="AB121" s="86">
        <f t="shared" si="83"/>
        <v>14595.6</v>
      </c>
      <c r="AC121" s="26"/>
      <c r="AD121" s="26"/>
      <c r="AE121" s="26"/>
    </row>
    <row r="122" spans="1:31" ht="22.5" customHeight="1" x14ac:dyDescent="0.2">
      <c r="A122" s="10"/>
      <c r="B122" s="8" t="s">
        <v>295</v>
      </c>
      <c r="C122" s="2">
        <v>902</v>
      </c>
      <c r="D122" s="2" t="s">
        <v>35</v>
      </c>
      <c r="E122" s="2" t="s">
        <v>9</v>
      </c>
      <c r="F122" s="2" t="s">
        <v>175</v>
      </c>
      <c r="G122" s="9" t="s">
        <v>0</v>
      </c>
      <c r="H122" s="16"/>
      <c r="I122" s="61">
        <f>I123+I124+I125</f>
        <v>14595.6</v>
      </c>
      <c r="J122" s="61">
        <f t="shared" ref="J122:AB122" si="84">J123+J124+J125</f>
        <v>0</v>
      </c>
      <c r="K122" s="61">
        <f t="shared" si="84"/>
        <v>0</v>
      </c>
      <c r="L122" s="61">
        <f t="shared" si="84"/>
        <v>0</v>
      </c>
      <c r="M122" s="75">
        <f t="shared" si="84"/>
        <v>14595.6</v>
      </c>
      <c r="N122" s="75">
        <f t="shared" si="84"/>
        <v>0</v>
      </c>
      <c r="O122" s="75">
        <f t="shared" si="84"/>
        <v>0</v>
      </c>
      <c r="P122" s="75">
        <f t="shared" si="84"/>
        <v>0</v>
      </c>
      <c r="Q122" s="75">
        <f t="shared" si="84"/>
        <v>0</v>
      </c>
      <c r="R122" s="75">
        <f t="shared" si="84"/>
        <v>0</v>
      </c>
      <c r="S122" s="90">
        <f t="shared" si="84"/>
        <v>14595.6</v>
      </c>
      <c r="T122" s="90">
        <f t="shared" si="84"/>
        <v>0</v>
      </c>
      <c r="U122" s="90">
        <f t="shared" si="84"/>
        <v>0</v>
      </c>
      <c r="V122" s="90">
        <f t="shared" si="84"/>
        <v>0</v>
      </c>
      <c r="W122" s="96">
        <f t="shared" si="84"/>
        <v>14595.6</v>
      </c>
      <c r="X122" s="96">
        <f t="shared" si="84"/>
        <v>0</v>
      </c>
      <c r="Y122" s="96">
        <f t="shared" si="84"/>
        <v>0</v>
      </c>
      <c r="Z122" s="96">
        <f t="shared" si="84"/>
        <v>0</v>
      </c>
      <c r="AA122" s="96"/>
      <c r="AB122" s="86">
        <f t="shared" si="84"/>
        <v>14595.6</v>
      </c>
      <c r="AC122" s="26"/>
      <c r="AD122" s="26"/>
      <c r="AE122" s="26"/>
    </row>
    <row r="123" spans="1:31" ht="47.25" x14ac:dyDescent="0.2">
      <c r="A123" s="10"/>
      <c r="B123" s="8" t="s">
        <v>21</v>
      </c>
      <c r="C123" s="2">
        <v>902</v>
      </c>
      <c r="D123" s="2" t="s">
        <v>35</v>
      </c>
      <c r="E123" s="2" t="s">
        <v>9</v>
      </c>
      <c r="F123" s="2" t="s">
        <v>175</v>
      </c>
      <c r="G123" s="9" t="s">
        <v>22</v>
      </c>
      <c r="H123" s="16"/>
      <c r="I123" s="61">
        <f>14166.7-99.2</f>
        <v>14067.5</v>
      </c>
      <c r="J123" s="65"/>
      <c r="K123" s="65"/>
      <c r="L123" s="65"/>
      <c r="M123" s="79">
        <f t="shared" ref="M123:M125" si="85">I123+J123+K123+L123</f>
        <v>14067.5</v>
      </c>
      <c r="N123" s="79"/>
      <c r="O123" s="77"/>
      <c r="P123" s="77"/>
      <c r="Q123" s="77"/>
      <c r="R123" s="77"/>
      <c r="S123" s="77">
        <f>M123+N123+O123+P123+Q123</f>
        <v>14067.5</v>
      </c>
      <c r="T123" s="77"/>
      <c r="U123" s="77"/>
      <c r="V123" s="77"/>
      <c r="W123" s="98">
        <f t="shared" ref="W123:W125" si="86">S123+T123+U123+V123</f>
        <v>14067.5</v>
      </c>
      <c r="X123" s="98"/>
      <c r="Y123" s="98"/>
      <c r="Z123" s="98"/>
      <c r="AA123" s="98"/>
      <c r="AB123" s="65">
        <f t="shared" ref="AB123:AB125" si="87">W123+X123+Y123+Z123</f>
        <v>14067.5</v>
      </c>
      <c r="AC123" s="26"/>
      <c r="AD123" s="26"/>
      <c r="AE123" s="26"/>
    </row>
    <row r="124" spans="1:31" x14ac:dyDescent="0.2">
      <c r="A124" s="10" t="s">
        <v>0</v>
      </c>
      <c r="B124" s="8" t="s">
        <v>187</v>
      </c>
      <c r="C124" s="2">
        <v>902</v>
      </c>
      <c r="D124" s="2" t="s">
        <v>35</v>
      </c>
      <c r="E124" s="2" t="s">
        <v>9</v>
      </c>
      <c r="F124" s="2" t="s">
        <v>175</v>
      </c>
      <c r="G124" s="9" t="s">
        <v>12</v>
      </c>
      <c r="H124" s="16"/>
      <c r="I124" s="61">
        <v>493.9</v>
      </c>
      <c r="J124" s="65"/>
      <c r="K124" s="65"/>
      <c r="L124" s="65"/>
      <c r="M124" s="79">
        <f t="shared" si="85"/>
        <v>493.9</v>
      </c>
      <c r="N124" s="79"/>
      <c r="O124" s="77"/>
      <c r="P124" s="77"/>
      <c r="Q124" s="77"/>
      <c r="R124" s="77"/>
      <c r="S124" s="77">
        <f>M124+N124+O124+P124+Q124</f>
        <v>493.9</v>
      </c>
      <c r="T124" s="77"/>
      <c r="U124" s="77"/>
      <c r="V124" s="77"/>
      <c r="W124" s="98">
        <f t="shared" si="86"/>
        <v>493.9</v>
      </c>
      <c r="X124" s="98"/>
      <c r="Y124" s="98"/>
      <c r="Z124" s="98"/>
      <c r="AA124" s="98"/>
      <c r="AB124" s="65">
        <f t="shared" si="87"/>
        <v>493.9</v>
      </c>
      <c r="AC124" s="26"/>
      <c r="AD124" s="26"/>
      <c r="AE124" s="26"/>
    </row>
    <row r="125" spans="1:31" x14ac:dyDescent="0.2">
      <c r="A125" s="10" t="s">
        <v>0</v>
      </c>
      <c r="B125" s="8" t="s">
        <v>23</v>
      </c>
      <c r="C125" s="2">
        <v>902</v>
      </c>
      <c r="D125" s="2" t="s">
        <v>35</v>
      </c>
      <c r="E125" s="2" t="s">
        <v>9</v>
      </c>
      <c r="F125" s="2" t="s">
        <v>175</v>
      </c>
      <c r="G125" s="9" t="s">
        <v>24</v>
      </c>
      <c r="H125" s="16"/>
      <c r="I125" s="61">
        <v>34.200000000000003</v>
      </c>
      <c r="J125" s="65"/>
      <c r="K125" s="65"/>
      <c r="L125" s="65"/>
      <c r="M125" s="79">
        <f t="shared" si="85"/>
        <v>34.200000000000003</v>
      </c>
      <c r="N125" s="79"/>
      <c r="O125" s="77"/>
      <c r="P125" s="77"/>
      <c r="Q125" s="77"/>
      <c r="R125" s="77"/>
      <c r="S125" s="77">
        <f>M125+N125+O125+P125+Q125</f>
        <v>34.200000000000003</v>
      </c>
      <c r="T125" s="77"/>
      <c r="U125" s="77"/>
      <c r="V125" s="77"/>
      <c r="W125" s="98">
        <f t="shared" si="86"/>
        <v>34.200000000000003</v>
      </c>
      <c r="X125" s="98"/>
      <c r="Y125" s="98"/>
      <c r="Z125" s="98"/>
      <c r="AA125" s="98"/>
      <c r="AB125" s="65">
        <f t="shared" si="87"/>
        <v>34.200000000000003</v>
      </c>
      <c r="AC125" s="26"/>
      <c r="AD125" s="26"/>
      <c r="AE125" s="26"/>
    </row>
    <row r="126" spans="1:31" ht="29.25" customHeight="1" x14ac:dyDescent="0.2">
      <c r="A126" s="83">
        <v>3</v>
      </c>
      <c r="B126" s="47" t="s">
        <v>80</v>
      </c>
      <c r="C126" s="48">
        <v>903</v>
      </c>
      <c r="D126" s="48" t="s">
        <v>0</v>
      </c>
      <c r="E126" s="48" t="s">
        <v>0</v>
      </c>
      <c r="F126" s="48" t="s">
        <v>0</v>
      </c>
      <c r="G126" s="49" t="s">
        <v>0</v>
      </c>
      <c r="H126" s="50"/>
      <c r="I126" s="60">
        <f>I127+I146</f>
        <v>17907</v>
      </c>
      <c r="J126" s="60">
        <f t="shared" ref="J126:AB126" si="88">J127+J146</f>
        <v>-5252.4000000000005</v>
      </c>
      <c r="K126" s="60">
        <f t="shared" si="88"/>
        <v>0</v>
      </c>
      <c r="L126" s="60">
        <f t="shared" si="88"/>
        <v>0</v>
      </c>
      <c r="M126" s="74">
        <f t="shared" si="88"/>
        <v>12654.599999999999</v>
      </c>
      <c r="N126" s="74">
        <f t="shared" si="88"/>
        <v>0</v>
      </c>
      <c r="O126" s="74">
        <f t="shared" si="88"/>
        <v>0</v>
      </c>
      <c r="P126" s="74">
        <f t="shared" si="88"/>
        <v>-10</v>
      </c>
      <c r="Q126" s="74">
        <f t="shared" si="88"/>
        <v>0</v>
      </c>
      <c r="R126" s="74">
        <f t="shared" si="88"/>
        <v>511.9</v>
      </c>
      <c r="S126" s="89">
        <f t="shared" si="88"/>
        <v>13156.5</v>
      </c>
      <c r="T126" s="89">
        <f t="shared" si="88"/>
        <v>0</v>
      </c>
      <c r="U126" s="89">
        <f t="shared" si="88"/>
        <v>0</v>
      </c>
      <c r="V126" s="89">
        <f t="shared" si="88"/>
        <v>0</v>
      </c>
      <c r="W126" s="97">
        <f t="shared" si="88"/>
        <v>13156.5</v>
      </c>
      <c r="X126" s="97">
        <f t="shared" si="88"/>
        <v>0</v>
      </c>
      <c r="Y126" s="97">
        <f t="shared" si="88"/>
        <v>886.93966000000012</v>
      </c>
      <c r="Z126" s="97">
        <f t="shared" si="88"/>
        <v>0</v>
      </c>
      <c r="AA126" s="97"/>
      <c r="AB126" s="136">
        <f t="shared" si="88"/>
        <v>14043.43966</v>
      </c>
      <c r="AC126" s="26"/>
      <c r="AD126" s="26"/>
      <c r="AE126" s="26"/>
    </row>
    <row r="127" spans="1:31" x14ac:dyDescent="0.2">
      <c r="A127" s="10" t="s">
        <v>0</v>
      </c>
      <c r="B127" s="8" t="s">
        <v>38</v>
      </c>
      <c r="C127" s="2">
        <v>903</v>
      </c>
      <c r="D127" s="2" t="s">
        <v>20</v>
      </c>
      <c r="E127" s="2" t="s">
        <v>0</v>
      </c>
      <c r="F127" s="2" t="s">
        <v>0</v>
      </c>
      <c r="G127" s="9" t="s">
        <v>0</v>
      </c>
      <c r="H127" s="16"/>
      <c r="I127" s="61">
        <f>I128+I136+I140</f>
        <v>11785.2</v>
      </c>
      <c r="J127" s="61">
        <f t="shared" ref="J127:AB127" si="89">J128+J136+J140</f>
        <v>-5252.4000000000005</v>
      </c>
      <c r="K127" s="61">
        <f t="shared" si="89"/>
        <v>0</v>
      </c>
      <c r="L127" s="61">
        <f t="shared" si="89"/>
        <v>0</v>
      </c>
      <c r="M127" s="75">
        <f t="shared" si="89"/>
        <v>6532.7999999999993</v>
      </c>
      <c r="N127" s="75">
        <f t="shared" si="89"/>
        <v>0</v>
      </c>
      <c r="O127" s="75">
        <f t="shared" si="89"/>
        <v>0</v>
      </c>
      <c r="P127" s="75">
        <f t="shared" si="89"/>
        <v>-10</v>
      </c>
      <c r="Q127" s="75">
        <f t="shared" si="89"/>
        <v>0</v>
      </c>
      <c r="R127" s="75">
        <f t="shared" si="89"/>
        <v>0</v>
      </c>
      <c r="S127" s="90">
        <f t="shared" si="89"/>
        <v>6522.7999999999993</v>
      </c>
      <c r="T127" s="90">
        <f t="shared" si="89"/>
        <v>0</v>
      </c>
      <c r="U127" s="90">
        <f t="shared" si="89"/>
        <v>0</v>
      </c>
      <c r="V127" s="90">
        <f t="shared" si="89"/>
        <v>0</v>
      </c>
      <c r="W127" s="96">
        <f t="shared" si="89"/>
        <v>6522.7999999999993</v>
      </c>
      <c r="X127" s="96">
        <f t="shared" si="89"/>
        <v>0</v>
      </c>
      <c r="Y127" s="96">
        <f t="shared" si="89"/>
        <v>-879.96033999999997</v>
      </c>
      <c r="Z127" s="96">
        <f t="shared" si="89"/>
        <v>0</v>
      </c>
      <c r="AA127" s="96"/>
      <c r="AB127" s="86">
        <f t="shared" si="89"/>
        <v>5642.8396599999996</v>
      </c>
      <c r="AC127" s="26"/>
      <c r="AD127" s="26"/>
      <c r="AE127" s="26"/>
    </row>
    <row r="128" spans="1:31" ht="31.5" x14ac:dyDescent="0.2">
      <c r="A128" s="83"/>
      <c r="B128" s="14" t="s">
        <v>51</v>
      </c>
      <c r="C128" s="2">
        <v>903</v>
      </c>
      <c r="D128" s="2" t="s">
        <v>20</v>
      </c>
      <c r="E128" s="2" t="s">
        <v>27</v>
      </c>
      <c r="F128" s="2" t="s">
        <v>0</v>
      </c>
      <c r="G128" s="9" t="s">
        <v>0</v>
      </c>
      <c r="H128" s="16"/>
      <c r="I128" s="61">
        <f>I129</f>
        <v>5977.9</v>
      </c>
      <c r="J128" s="61">
        <f t="shared" ref="J128:AB131" si="90">J129</f>
        <v>-425.1</v>
      </c>
      <c r="K128" s="61">
        <f t="shared" si="90"/>
        <v>0</v>
      </c>
      <c r="L128" s="61">
        <f t="shared" si="90"/>
        <v>0</v>
      </c>
      <c r="M128" s="75">
        <f t="shared" si="90"/>
        <v>5552.7999999999993</v>
      </c>
      <c r="N128" s="75">
        <f t="shared" si="90"/>
        <v>0</v>
      </c>
      <c r="O128" s="75">
        <f t="shared" si="90"/>
        <v>0</v>
      </c>
      <c r="P128" s="75">
        <f t="shared" si="90"/>
        <v>-10</v>
      </c>
      <c r="Q128" s="75">
        <f t="shared" si="90"/>
        <v>0</v>
      </c>
      <c r="R128" s="75">
        <f t="shared" si="90"/>
        <v>0</v>
      </c>
      <c r="S128" s="90">
        <f t="shared" si="90"/>
        <v>5542.7999999999993</v>
      </c>
      <c r="T128" s="90">
        <f t="shared" si="90"/>
        <v>0</v>
      </c>
      <c r="U128" s="90">
        <f t="shared" si="90"/>
        <v>0</v>
      </c>
      <c r="V128" s="90">
        <f t="shared" si="90"/>
        <v>0</v>
      </c>
      <c r="W128" s="96">
        <f t="shared" si="90"/>
        <v>5542.7999999999993</v>
      </c>
      <c r="X128" s="96">
        <f t="shared" si="90"/>
        <v>0</v>
      </c>
      <c r="Y128" s="96">
        <f t="shared" si="90"/>
        <v>0</v>
      </c>
      <c r="Z128" s="96">
        <f t="shared" si="90"/>
        <v>0</v>
      </c>
      <c r="AA128" s="96"/>
      <c r="AB128" s="86">
        <f t="shared" si="90"/>
        <v>5542.7999999999993</v>
      </c>
      <c r="AC128" s="113"/>
      <c r="AD128" s="26"/>
      <c r="AE128" s="26"/>
    </row>
    <row r="129" spans="1:31" ht="31.5" x14ac:dyDescent="0.2">
      <c r="A129" s="15" t="s">
        <v>0</v>
      </c>
      <c r="B129" s="36" t="s">
        <v>81</v>
      </c>
      <c r="C129" s="37">
        <v>903</v>
      </c>
      <c r="D129" s="2" t="s">
        <v>20</v>
      </c>
      <c r="E129" s="2" t="s">
        <v>27</v>
      </c>
      <c r="F129" s="2" t="s">
        <v>179</v>
      </c>
      <c r="G129" s="9" t="s">
        <v>0</v>
      </c>
      <c r="H129" s="16"/>
      <c r="I129" s="61">
        <f t="shared" ref="I129:X131" si="91">I130</f>
        <v>5977.9</v>
      </c>
      <c r="J129" s="61">
        <f t="shared" si="91"/>
        <v>-425.1</v>
      </c>
      <c r="K129" s="61">
        <f t="shared" si="91"/>
        <v>0</v>
      </c>
      <c r="L129" s="61">
        <f t="shared" si="91"/>
        <v>0</v>
      </c>
      <c r="M129" s="75">
        <f t="shared" si="91"/>
        <v>5552.7999999999993</v>
      </c>
      <c r="N129" s="75">
        <f t="shared" si="91"/>
        <v>0</v>
      </c>
      <c r="O129" s="75">
        <f t="shared" si="91"/>
        <v>0</v>
      </c>
      <c r="P129" s="75">
        <f t="shared" si="91"/>
        <v>-10</v>
      </c>
      <c r="Q129" s="75">
        <f t="shared" si="91"/>
        <v>0</v>
      </c>
      <c r="R129" s="75">
        <f t="shared" si="91"/>
        <v>0</v>
      </c>
      <c r="S129" s="90">
        <f t="shared" si="91"/>
        <v>5542.7999999999993</v>
      </c>
      <c r="T129" s="90">
        <f t="shared" si="91"/>
        <v>0</v>
      </c>
      <c r="U129" s="90">
        <f t="shared" si="91"/>
        <v>0</v>
      </c>
      <c r="V129" s="90">
        <f t="shared" si="91"/>
        <v>0</v>
      </c>
      <c r="W129" s="96">
        <f t="shared" si="91"/>
        <v>5542.7999999999993</v>
      </c>
      <c r="X129" s="96">
        <f t="shared" si="91"/>
        <v>0</v>
      </c>
      <c r="Y129" s="96">
        <f t="shared" si="90"/>
        <v>0</v>
      </c>
      <c r="Z129" s="96">
        <f t="shared" si="90"/>
        <v>0</v>
      </c>
      <c r="AA129" s="96"/>
      <c r="AB129" s="86">
        <f t="shared" si="90"/>
        <v>5542.7999999999993</v>
      </c>
      <c r="AC129" s="26"/>
      <c r="AD129" s="26"/>
      <c r="AE129" s="26"/>
    </row>
    <row r="130" spans="1:31" ht="31.5" x14ac:dyDescent="0.2">
      <c r="A130" s="15" t="s">
        <v>0</v>
      </c>
      <c r="B130" s="36" t="s">
        <v>82</v>
      </c>
      <c r="C130" s="37">
        <v>903</v>
      </c>
      <c r="D130" s="2" t="s">
        <v>20</v>
      </c>
      <c r="E130" s="2" t="s">
        <v>27</v>
      </c>
      <c r="F130" s="2" t="s">
        <v>278</v>
      </c>
      <c r="G130" s="9" t="s">
        <v>0</v>
      </c>
      <c r="H130" s="16"/>
      <c r="I130" s="61">
        <f>I131</f>
        <v>5977.9</v>
      </c>
      <c r="J130" s="61">
        <f t="shared" si="91"/>
        <v>-425.1</v>
      </c>
      <c r="K130" s="61">
        <f t="shared" si="91"/>
        <v>0</v>
      </c>
      <c r="L130" s="61">
        <f t="shared" si="91"/>
        <v>0</v>
      </c>
      <c r="M130" s="75">
        <f t="shared" si="91"/>
        <v>5552.7999999999993</v>
      </c>
      <c r="N130" s="75">
        <f t="shared" si="91"/>
        <v>0</v>
      </c>
      <c r="O130" s="75">
        <f t="shared" si="91"/>
        <v>0</v>
      </c>
      <c r="P130" s="75">
        <f t="shared" si="91"/>
        <v>-10</v>
      </c>
      <c r="Q130" s="75">
        <f t="shared" si="91"/>
        <v>0</v>
      </c>
      <c r="R130" s="75">
        <f t="shared" si="91"/>
        <v>0</v>
      </c>
      <c r="S130" s="90">
        <f t="shared" si="91"/>
        <v>5542.7999999999993</v>
      </c>
      <c r="T130" s="90">
        <f t="shared" si="91"/>
        <v>0</v>
      </c>
      <c r="U130" s="90">
        <f t="shared" si="91"/>
        <v>0</v>
      </c>
      <c r="V130" s="90">
        <f t="shared" si="91"/>
        <v>0</v>
      </c>
      <c r="W130" s="96">
        <f t="shared" si="91"/>
        <v>5542.7999999999993</v>
      </c>
      <c r="X130" s="96">
        <f t="shared" si="91"/>
        <v>0</v>
      </c>
      <c r="Y130" s="96">
        <f t="shared" si="90"/>
        <v>0</v>
      </c>
      <c r="Z130" s="96">
        <f t="shared" si="90"/>
        <v>0</v>
      </c>
      <c r="AA130" s="96"/>
      <c r="AB130" s="86">
        <f t="shared" si="90"/>
        <v>5542.7999999999993</v>
      </c>
      <c r="AC130" s="26"/>
      <c r="AD130" s="26"/>
      <c r="AE130" s="26"/>
    </row>
    <row r="131" spans="1:31" x14ac:dyDescent="0.2">
      <c r="A131" s="15"/>
      <c r="B131" s="36" t="s">
        <v>308</v>
      </c>
      <c r="C131" s="2">
        <v>903</v>
      </c>
      <c r="D131" s="2" t="s">
        <v>20</v>
      </c>
      <c r="E131" s="2" t="s">
        <v>27</v>
      </c>
      <c r="F131" s="2" t="s">
        <v>309</v>
      </c>
      <c r="G131" s="9"/>
      <c r="H131" s="16"/>
      <c r="I131" s="61">
        <f>I132</f>
        <v>5977.9</v>
      </c>
      <c r="J131" s="61">
        <f t="shared" si="91"/>
        <v>-425.1</v>
      </c>
      <c r="K131" s="61">
        <f t="shared" si="91"/>
        <v>0</v>
      </c>
      <c r="L131" s="61">
        <f t="shared" si="91"/>
        <v>0</v>
      </c>
      <c r="M131" s="75">
        <f t="shared" si="91"/>
        <v>5552.7999999999993</v>
      </c>
      <c r="N131" s="75">
        <f t="shared" si="91"/>
        <v>0</v>
      </c>
      <c r="O131" s="75">
        <f t="shared" si="91"/>
        <v>0</v>
      </c>
      <c r="P131" s="75">
        <f t="shared" si="91"/>
        <v>-10</v>
      </c>
      <c r="Q131" s="75">
        <f t="shared" si="91"/>
        <v>0</v>
      </c>
      <c r="R131" s="75">
        <f t="shared" si="91"/>
        <v>0</v>
      </c>
      <c r="S131" s="90">
        <f t="shared" si="91"/>
        <v>5542.7999999999993</v>
      </c>
      <c r="T131" s="90">
        <f t="shared" si="91"/>
        <v>0</v>
      </c>
      <c r="U131" s="90">
        <f t="shared" si="91"/>
        <v>0</v>
      </c>
      <c r="V131" s="90">
        <f t="shared" si="91"/>
        <v>0</v>
      </c>
      <c r="W131" s="96">
        <f t="shared" si="91"/>
        <v>5542.7999999999993</v>
      </c>
      <c r="X131" s="96">
        <f t="shared" si="91"/>
        <v>0</v>
      </c>
      <c r="Y131" s="96">
        <f t="shared" si="90"/>
        <v>0</v>
      </c>
      <c r="Z131" s="96">
        <f t="shared" si="90"/>
        <v>0</v>
      </c>
      <c r="AA131" s="96"/>
      <c r="AB131" s="86">
        <f t="shared" si="90"/>
        <v>5542.7999999999993</v>
      </c>
      <c r="AC131" s="26"/>
      <c r="AD131" s="26"/>
      <c r="AE131" s="26"/>
    </row>
    <row r="132" spans="1:31" x14ac:dyDescent="0.2">
      <c r="A132" s="10" t="s">
        <v>0</v>
      </c>
      <c r="B132" s="25" t="s">
        <v>68</v>
      </c>
      <c r="C132" s="2">
        <v>903</v>
      </c>
      <c r="D132" s="2" t="s">
        <v>20</v>
      </c>
      <c r="E132" s="2" t="s">
        <v>27</v>
      </c>
      <c r="F132" s="2" t="s">
        <v>247</v>
      </c>
      <c r="G132" s="9" t="s">
        <v>0</v>
      </c>
      <c r="H132" s="16"/>
      <c r="I132" s="61">
        <f>I133+I134+I135</f>
        <v>5977.9</v>
      </c>
      <c r="J132" s="61">
        <f t="shared" ref="J132:AB132" si="92">J133+J134+J135</f>
        <v>-425.1</v>
      </c>
      <c r="K132" s="61">
        <f t="shared" si="92"/>
        <v>0</v>
      </c>
      <c r="L132" s="61">
        <f t="shared" si="92"/>
        <v>0</v>
      </c>
      <c r="M132" s="75">
        <f t="shared" si="92"/>
        <v>5552.7999999999993</v>
      </c>
      <c r="N132" s="75">
        <f t="shared" si="92"/>
        <v>0</v>
      </c>
      <c r="O132" s="75">
        <f t="shared" si="92"/>
        <v>0</v>
      </c>
      <c r="P132" s="75">
        <f t="shared" si="92"/>
        <v>-10</v>
      </c>
      <c r="Q132" s="75">
        <f t="shared" si="92"/>
        <v>0</v>
      </c>
      <c r="R132" s="75">
        <f t="shared" si="92"/>
        <v>0</v>
      </c>
      <c r="S132" s="90">
        <f t="shared" si="92"/>
        <v>5542.7999999999993</v>
      </c>
      <c r="T132" s="90">
        <f t="shared" si="92"/>
        <v>0</v>
      </c>
      <c r="U132" s="90">
        <f t="shared" si="92"/>
        <v>0</v>
      </c>
      <c r="V132" s="90">
        <f t="shared" si="92"/>
        <v>0</v>
      </c>
      <c r="W132" s="96">
        <f t="shared" si="92"/>
        <v>5542.7999999999993</v>
      </c>
      <c r="X132" s="96">
        <f t="shared" si="92"/>
        <v>0</v>
      </c>
      <c r="Y132" s="96">
        <f t="shared" si="92"/>
        <v>0</v>
      </c>
      <c r="Z132" s="96">
        <f t="shared" si="92"/>
        <v>0</v>
      </c>
      <c r="AA132" s="96"/>
      <c r="AB132" s="86">
        <f t="shared" si="92"/>
        <v>5542.7999999999993</v>
      </c>
      <c r="AC132" s="26"/>
      <c r="AD132" s="26"/>
      <c r="AE132" s="26"/>
    </row>
    <row r="133" spans="1:31" ht="47.25" x14ac:dyDescent="0.2">
      <c r="A133" s="10" t="s">
        <v>0</v>
      </c>
      <c r="B133" s="8" t="s">
        <v>21</v>
      </c>
      <c r="C133" s="2">
        <v>903</v>
      </c>
      <c r="D133" s="2" t="s">
        <v>20</v>
      </c>
      <c r="E133" s="2" t="s">
        <v>27</v>
      </c>
      <c r="F133" s="2" t="s">
        <v>247</v>
      </c>
      <c r="G133" s="9" t="s">
        <v>22</v>
      </c>
      <c r="H133" s="16"/>
      <c r="I133" s="61">
        <v>5607.2</v>
      </c>
      <c r="J133" s="65">
        <v>-425.1</v>
      </c>
      <c r="K133" s="65"/>
      <c r="L133" s="65"/>
      <c r="M133" s="79">
        <f t="shared" ref="M133:M135" si="93">I133+J133+K133+L133</f>
        <v>5182.0999999999995</v>
      </c>
      <c r="N133" s="79"/>
      <c r="O133" s="77"/>
      <c r="P133" s="77">
        <v>-2.6</v>
      </c>
      <c r="Q133" s="77"/>
      <c r="R133" s="77"/>
      <c r="S133" s="77">
        <f>M133+N133+O133+P133+Q133</f>
        <v>5179.4999999999991</v>
      </c>
      <c r="T133" s="77"/>
      <c r="U133" s="77"/>
      <c r="V133" s="77"/>
      <c r="W133" s="98">
        <f t="shared" ref="W133:W135" si="94">S133+T133+U133+V133</f>
        <v>5179.4999999999991</v>
      </c>
      <c r="X133" s="98"/>
      <c r="Y133" s="98">
        <v>16.5</v>
      </c>
      <c r="Z133" s="98"/>
      <c r="AA133" s="98"/>
      <c r="AB133" s="65">
        <f t="shared" ref="AB133:AB135" si="95">W133+X133+Y133+Z133</f>
        <v>5195.9999999999991</v>
      </c>
      <c r="AC133" s="26"/>
      <c r="AD133" s="26"/>
      <c r="AE133" s="26"/>
    </row>
    <row r="134" spans="1:31" x14ac:dyDescent="0.2">
      <c r="A134" s="10" t="s">
        <v>0</v>
      </c>
      <c r="B134" s="8" t="s">
        <v>187</v>
      </c>
      <c r="C134" s="2">
        <v>903</v>
      </c>
      <c r="D134" s="2" t="s">
        <v>20</v>
      </c>
      <c r="E134" s="2" t="s">
        <v>27</v>
      </c>
      <c r="F134" s="2" t="s">
        <v>247</v>
      </c>
      <c r="G134" s="9" t="s">
        <v>12</v>
      </c>
      <c r="H134" s="16"/>
      <c r="I134" s="61">
        <v>365.4</v>
      </c>
      <c r="J134" s="65"/>
      <c r="K134" s="65"/>
      <c r="L134" s="65"/>
      <c r="M134" s="79">
        <f t="shared" si="93"/>
        <v>365.4</v>
      </c>
      <c r="N134" s="79"/>
      <c r="O134" s="77"/>
      <c r="P134" s="77">
        <v>-7.4</v>
      </c>
      <c r="Q134" s="77"/>
      <c r="R134" s="77"/>
      <c r="S134" s="77">
        <f>M134+N134+O134+P134+Q134</f>
        <v>358</v>
      </c>
      <c r="T134" s="77"/>
      <c r="U134" s="77"/>
      <c r="V134" s="77"/>
      <c r="W134" s="98">
        <f t="shared" si="94"/>
        <v>358</v>
      </c>
      <c r="X134" s="98"/>
      <c r="Y134" s="98">
        <v>-16.5</v>
      </c>
      <c r="Z134" s="98"/>
      <c r="AA134" s="98"/>
      <c r="AB134" s="65">
        <f t="shared" si="95"/>
        <v>341.5</v>
      </c>
      <c r="AC134" s="26"/>
      <c r="AD134" s="26"/>
      <c r="AE134" s="26"/>
    </row>
    <row r="135" spans="1:31" x14ac:dyDescent="0.2">
      <c r="A135" s="10" t="s">
        <v>0</v>
      </c>
      <c r="B135" s="8" t="s">
        <v>23</v>
      </c>
      <c r="C135" s="2">
        <v>903</v>
      </c>
      <c r="D135" s="2" t="s">
        <v>20</v>
      </c>
      <c r="E135" s="2" t="s">
        <v>27</v>
      </c>
      <c r="F135" s="2" t="s">
        <v>247</v>
      </c>
      <c r="G135" s="9" t="s">
        <v>24</v>
      </c>
      <c r="H135" s="16"/>
      <c r="I135" s="61">
        <v>5.3</v>
      </c>
      <c r="J135" s="65"/>
      <c r="K135" s="65"/>
      <c r="L135" s="65"/>
      <c r="M135" s="79">
        <f t="shared" si="93"/>
        <v>5.3</v>
      </c>
      <c r="N135" s="79"/>
      <c r="O135" s="77"/>
      <c r="P135" s="77"/>
      <c r="Q135" s="77"/>
      <c r="R135" s="77"/>
      <c r="S135" s="77">
        <f>M135+N135+O135+P135+Q135</f>
        <v>5.3</v>
      </c>
      <c r="T135" s="77"/>
      <c r="U135" s="77"/>
      <c r="V135" s="77"/>
      <c r="W135" s="98">
        <f t="shared" si="94"/>
        <v>5.3</v>
      </c>
      <c r="X135" s="98"/>
      <c r="Y135" s="98"/>
      <c r="Z135" s="98"/>
      <c r="AA135" s="98"/>
      <c r="AB135" s="65">
        <f t="shared" si="95"/>
        <v>5.3</v>
      </c>
      <c r="AC135" s="26"/>
      <c r="AD135" s="26"/>
      <c r="AE135" s="26"/>
    </row>
    <row r="136" spans="1:31" x14ac:dyDescent="0.2">
      <c r="A136" s="10" t="s">
        <v>0</v>
      </c>
      <c r="B136" s="14" t="s">
        <v>52</v>
      </c>
      <c r="C136" s="2">
        <v>903</v>
      </c>
      <c r="D136" s="2" t="s">
        <v>20</v>
      </c>
      <c r="E136" s="2" t="s">
        <v>53</v>
      </c>
      <c r="F136" s="2" t="s">
        <v>0</v>
      </c>
      <c r="G136" s="9" t="s">
        <v>0</v>
      </c>
      <c r="H136" s="16"/>
      <c r="I136" s="61">
        <f t="shared" ref="I136:X138" si="96">I137</f>
        <v>300</v>
      </c>
      <c r="J136" s="61">
        <f t="shared" si="96"/>
        <v>0</v>
      </c>
      <c r="K136" s="61">
        <f t="shared" si="96"/>
        <v>0</v>
      </c>
      <c r="L136" s="61">
        <f t="shared" si="96"/>
        <v>0</v>
      </c>
      <c r="M136" s="75">
        <f t="shared" si="96"/>
        <v>300</v>
      </c>
      <c r="N136" s="75">
        <f t="shared" si="96"/>
        <v>0</v>
      </c>
      <c r="O136" s="75">
        <f t="shared" si="96"/>
        <v>0</v>
      </c>
      <c r="P136" s="75">
        <f t="shared" si="96"/>
        <v>0</v>
      </c>
      <c r="Q136" s="75">
        <f t="shared" si="96"/>
        <v>0</v>
      </c>
      <c r="R136" s="75"/>
      <c r="S136" s="90">
        <f t="shared" si="96"/>
        <v>300</v>
      </c>
      <c r="T136" s="90">
        <f t="shared" si="96"/>
        <v>0</v>
      </c>
      <c r="U136" s="90">
        <f t="shared" si="96"/>
        <v>0</v>
      </c>
      <c r="V136" s="90">
        <f t="shared" si="96"/>
        <v>0</v>
      </c>
      <c r="W136" s="96">
        <f t="shared" si="96"/>
        <v>300</v>
      </c>
      <c r="X136" s="96">
        <f t="shared" si="96"/>
        <v>0</v>
      </c>
      <c r="Y136" s="96">
        <f t="shared" ref="Y136:AB138" si="97">Y137</f>
        <v>-200</v>
      </c>
      <c r="Z136" s="96">
        <f t="shared" si="97"/>
        <v>0</v>
      </c>
      <c r="AA136" s="96"/>
      <c r="AB136" s="86">
        <f t="shared" si="97"/>
        <v>100</v>
      </c>
      <c r="AC136" s="26"/>
      <c r="AD136" s="26"/>
      <c r="AE136" s="26"/>
    </row>
    <row r="137" spans="1:31" ht="31.5" x14ac:dyDescent="0.2">
      <c r="A137" s="15" t="s">
        <v>0</v>
      </c>
      <c r="B137" s="51" t="s">
        <v>83</v>
      </c>
      <c r="C137" s="37">
        <v>903</v>
      </c>
      <c r="D137" s="2" t="s">
        <v>20</v>
      </c>
      <c r="E137" s="2" t="s">
        <v>53</v>
      </c>
      <c r="F137" s="2" t="s">
        <v>176</v>
      </c>
      <c r="G137" s="9" t="s">
        <v>0</v>
      </c>
      <c r="H137" s="16"/>
      <c r="I137" s="61">
        <f t="shared" si="96"/>
        <v>300</v>
      </c>
      <c r="J137" s="61">
        <f t="shared" si="96"/>
        <v>0</v>
      </c>
      <c r="K137" s="61">
        <f t="shared" si="96"/>
        <v>0</v>
      </c>
      <c r="L137" s="61">
        <f t="shared" si="96"/>
        <v>0</v>
      </c>
      <c r="M137" s="75">
        <f t="shared" si="96"/>
        <v>300</v>
      </c>
      <c r="N137" s="75">
        <f t="shared" si="96"/>
        <v>0</v>
      </c>
      <c r="O137" s="75">
        <f t="shared" si="96"/>
        <v>0</v>
      </c>
      <c r="P137" s="75">
        <f t="shared" si="96"/>
        <v>0</v>
      </c>
      <c r="Q137" s="75">
        <f t="shared" si="96"/>
        <v>0</v>
      </c>
      <c r="R137" s="75">
        <f t="shared" si="96"/>
        <v>0</v>
      </c>
      <c r="S137" s="90">
        <f t="shared" si="96"/>
        <v>300</v>
      </c>
      <c r="T137" s="90">
        <f t="shared" si="96"/>
        <v>0</v>
      </c>
      <c r="U137" s="90">
        <f t="shared" si="96"/>
        <v>0</v>
      </c>
      <c r="V137" s="90">
        <f t="shared" si="96"/>
        <v>0</v>
      </c>
      <c r="W137" s="96">
        <f t="shared" si="96"/>
        <v>300</v>
      </c>
      <c r="X137" s="96">
        <f t="shared" si="96"/>
        <v>0</v>
      </c>
      <c r="Y137" s="96">
        <f t="shared" si="97"/>
        <v>-200</v>
      </c>
      <c r="Z137" s="96">
        <f t="shared" si="97"/>
        <v>0</v>
      </c>
      <c r="AA137" s="96"/>
      <c r="AB137" s="86">
        <f t="shared" si="97"/>
        <v>100</v>
      </c>
      <c r="AC137" s="26"/>
      <c r="AD137" s="26"/>
      <c r="AE137" s="26"/>
    </row>
    <row r="138" spans="1:31" x14ac:dyDescent="0.2">
      <c r="A138" s="10" t="s">
        <v>0</v>
      </c>
      <c r="B138" s="25" t="s">
        <v>84</v>
      </c>
      <c r="C138" s="2">
        <v>903</v>
      </c>
      <c r="D138" s="2" t="s">
        <v>20</v>
      </c>
      <c r="E138" s="2" t="s">
        <v>53</v>
      </c>
      <c r="F138" s="2" t="s">
        <v>177</v>
      </c>
      <c r="G138" s="9" t="s">
        <v>0</v>
      </c>
      <c r="H138" s="16"/>
      <c r="I138" s="61">
        <f t="shared" si="96"/>
        <v>300</v>
      </c>
      <c r="J138" s="61">
        <f t="shared" si="96"/>
        <v>0</v>
      </c>
      <c r="K138" s="61">
        <f t="shared" si="96"/>
        <v>0</v>
      </c>
      <c r="L138" s="61">
        <f t="shared" si="96"/>
        <v>0</v>
      </c>
      <c r="M138" s="75">
        <f t="shared" si="96"/>
        <v>300</v>
      </c>
      <c r="N138" s="75">
        <f t="shared" si="96"/>
        <v>0</v>
      </c>
      <c r="O138" s="75">
        <f t="shared" si="96"/>
        <v>0</v>
      </c>
      <c r="P138" s="75">
        <f t="shared" si="96"/>
        <v>0</v>
      </c>
      <c r="Q138" s="75">
        <f t="shared" si="96"/>
        <v>0</v>
      </c>
      <c r="R138" s="75">
        <f t="shared" si="96"/>
        <v>0</v>
      </c>
      <c r="S138" s="90">
        <f t="shared" si="96"/>
        <v>300</v>
      </c>
      <c r="T138" s="90">
        <f t="shared" si="96"/>
        <v>0</v>
      </c>
      <c r="U138" s="90">
        <f t="shared" si="96"/>
        <v>0</v>
      </c>
      <c r="V138" s="90">
        <f t="shared" si="96"/>
        <v>0</v>
      </c>
      <c r="W138" s="96">
        <f t="shared" si="96"/>
        <v>300</v>
      </c>
      <c r="X138" s="96">
        <f t="shared" si="96"/>
        <v>0</v>
      </c>
      <c r="Y138" s="96">
        <f t="shared" si="97"/>
        <v>-200</v>
      </c>
      <c r="Z138" s="96">
        <f t="shared" si="97"/>
        <v>0</v>
      </c>
      <c r="AA138" s="96"/>
      <c r="AB138" s="86">
        <f t="shared" si="97"/>
        <v>100</v>
      </c>
      <c r="AC138" s="26"/>
      <c r="AD138" s="26"/>
      <c r="AE138" s="26"/>
    </row>
    <row r="139" spans="1:31" ht="14.25" customHeight="1" x14ac:dyDescent="0.2">
      <c r="A139" s="10" t="s">
        <v>0</v>
      </c>
      <c r="B139" s="8" t="s">
        <v>23</v>
      </c>
      <c r="C139" s="2">
        <v>903</v>
      </c>
      <c r="D139" s="2" t="s">
        <v>20</v>
      </c>
      <c r="E139" s="2" t="s">
        <v>53</v>
      </c>
      <c r="F139" s="2" t="s">
        <v>177</v>
      </c>
      <c r="G139" s="9" t="s">
        <v>24</v>
      </c>
      <c r="H139" s="16"/>
      <c r="I139" s="61">
        <v>300</v>
      </c>
      <c r="J139" s="65"/>
      <c r="K139" s="65"/>
      <c r="L139" s="65"/>
      <c r="M139" s="79">
        <f>I139+J139+K139+L139</f>
        <v>300</v>
      </c>
      <c r="N139" s="79"/>
      <c r="O139" s="77"/>
      <c r="P139" s="77"/>
      <c r="Q139" s="77"/>
      <c r="R139" s="77"/>
      <c r="S139" s="77">
        <f>M139+N139+O139+P139+Q139</f>
        <v>300</v>
      </c>
      <c r="T139" s="77"/>
      <c r="U139" s="77"/>
      <c r="V139" s="77"/>
      <c r="W139" s="98">
        <f>S139+T139+U139+V139</f>
        <v>300</v>
      </c>
      <c r="X139" s="98"/>
      <c r="Y139" s="98">
        <v>-200</v>
      </c>
      <c r="Z139" s="98"/>
      <c r="AA139" s="98"/>
      <c r="AB139" s="65">
        <f>W139+X139+Y139+Z139</f>
        <v>100</v>
      </c>
      <c r="AC139" s="26"/>
      <c r="AD139" s="26"/>
      <c r="AE139" s="26"/>
    </row>
    <row r="140" spans="1:31" ht="15" hidden="1" customHeight="1" x14ac:dyDescent="0.2">
      <c r="A140" s="15" t="s">
        <v>0</v>
      </c>
      <c r="B140" s="4" t="s">
        <v>54</v>
      </c>
      <c r="C140" s="37">
        <v>903</v>
      </c>
      <c r="D140" s="2" t="s">
        <v>20</v>
      </c>
      <c r="E140" s="2" t="s">
        <v>55</v>
      </c>
      <c r="F140" s="2" t="s">
        <v>0</v>
      </c>
      <c r="G140" s="9" t="s">
        <v>0</v>
      </c>
      <c r="H140" s="16"/>
      <c r="I140" s="61">
        <f>I141</f>
        <v>5507.3</v>
      </c>
      <c r="J140" s="61">
        <f t="shared" ref="J140:AB140" si="98">J141</f>
        <v>-4827.3</v>
      </c>
      <c r="K140" s="61">
        <f t="shared" si="98"/>
        <v>0</v>
      </c>
      <c r="L140" s="61">
        <f t="shared" si="98"/>
        <v>0</v>
      </c>
      <c r="M140" s="75">
        <f t="shared" si="98"/>
        <v>680</v>
      </c>
      <c r="N140" s="75">
        <f t="shared" si="98"/>
        <v>0</v>
      </c>
      <c r="O140" s="75">
        <f t="shared" si="98"/>
        <v>0</v>
      </c>
      <c r="P140" s="75">
        <f t="shared" si="98"/>
        <v>0</v>
      </c>
      <c r="Q140" s="75">
        <f t="shared" si="98"/>
        <v>0</v>
      </c>
      <c r="R140" s="75">
        <f t="shared" si="98"/>
        <v>0</v>
      </c>
      <c r="S140" s="90">
        <f t="shared" si="98"/>
        <v>680</v>
      </c>
      <c r="T140" s="90">
        <f t="shared" si="98"/>
        <v>0</v>
      </c>
      <c r="U140" s="90">
        <f t="shared" si="98"/>
        <v>0</v>
      </c>
      <c r="V140" s="90">
        <f t="shared" si="98"/>
        <v>0</v>
      </c>
      <c r="W140" s="96">
        <f t="shared" si="98"/>
        <v>680</v>
      </c>
      <c r="X140" s="96">
        <f t="shared" si="98"/>
        <v>0</v>
      </c>
      <c r="Y140" s="96">
        <f t="shared" si="98"/>
        <v>-679.96033999999997</v>
      </c>
      <c r="Z140" s="96">
        <f t="shared" si="98"/>
        <v>0</v>
      </c>
      <c r="AA140" s="96"/>
      <c r="AB140" s="86">
        <f t="shared" si="98"/>
        <v>3.966000000002623E-2</v>
      </c>
      <c r="AC140" s="113">
        <f>AB140+AB346</f>
        <v>2377.6</v>
      </c>
      <c r="AD140" s="26"/>
      <c r="AE140" s="26"/>
    </row>
    <row r="141" spans="1:31" ht="31.5" hidden="1" x14ac:dyDescent="0.2">
      <c r="A141" s="10" t="s">
        <v>0</v>
      </c>
      <c r="B141" s="51" t="s">
        <v>83</v>
      </c>
      <c r="C141" s="2">
        <v>903</v>
      </c>
      <c r="D141" s="2" t="s">
        <v>20</v>
      </c>
      <c r="E141" s="2" t="s">
        <v>55</v>
      </c>
      <c r="F141" s="2" t="s">
        <v>176</v>
      </c>
      <c r="G141" s="9" t="s">
        <v>0</v>
      </c>
      <c r="H141" s="16"/>
      <c r="I141" s="61">
        <f>I142+I144</f>
        <v>5507.3</v>
      </c>
      <c r="J141" s="61">
        <f t="shared" ref="J141:AB141" si="99">J142+J144</f>
        <v>-4827.3</v>
      </c>
      <c r="K141" s="61">
        <f t="shared" si="99"/>
        <v>0</v>
      </c>
      <c r="L141" s="61">
        <f t="shared" si="99"/>
        <v>0</v>
      </c>
      <c r="M141" s="75">
        <f t="shared" si="99"/>
        <v>680</v>
      </c>
      <c r="N141" s="75">
        <f t="shared" si="99"/>
        <v>0</v>
      </c>
      <c r="O141" s="75">
        <f t="shared" si="99"/>
        <v>0</v>
      </c>
      <c r="P141" s="75">
        <f t="shared" si="99"/>
        <v>0</v>
      </c>
      <c r="Q141" s="75">
        <f t="shared" si="99"/>
        <v>0</v>
      </c>
      <c r="R141" s="75">
        <f t="shared" si="99"/>
        <v>0</v>
      </c>
      <c r="S141" s="90">
        <f t="shared" si="99"/>
        <v>680</v>
      </c>
      <c r="T141" s="90">
        <f t="shared" si="99"/>
        <v>0</v>
      </c>
      <c r="U141" s="90">
        <f t="shared" si="99"/>
        <v>0</v>
      </c>
      <c r="V141" s="90">
        <f t="shared" si="99"/>
        <v>0</v>
      </c>
      <c r="W141" s="96">
        <f t="shared" si="99"/>
        <v>680</v>
      </c>
      <c r="X141" s="96">
        <f t="shared" si="99"/>
        <v>0</v>
      </c>
      <c r="Y141" s="96">
        <f t="shared" si="99"/>
        <v>-679.96033999999997</v>
      </c>
      <c r="Z141" s="96">
        <f t="shared" si="99"/>
        <v>0</v>
      </c>
      <c r="AA141" s="96"/>
      <c r="AB141" s="86">
        <f t="shared" si="99"/>
        <v>3.966000000002623E-2</v>
      </c>
      <c r="AC141" s="26"/>
      <c r="AD141" s="26"/>
      <c r="AE141" s="26"/>
    </row>
    <row r="142" spans="1:31" ht="31.5" hidden="1" x14ac:dyDescent="0.2">
      <c r="A142" s="10" t="s">
        <v>0</v>
      </c>
      <c r="B142" s="8" t="s">
        <v>85</v>
      </c>
      <c r="C142" s="2">
        <v>903</v>
      </c>
      <c r="D142" s="2" t="s">
        <v>20</v>
      </c>
      <c r="E142" s="2" t="s">
        <v>55</v>
      </c>
      <c r="F142" s="2" t="s">
        <v>178</v>
      </c>
      <c r="G142" s="9" t="s">
        <v>0</v>
      </c>
      <c r="H142" s="16"/>
      <c r="I142" s="61">
        <f>I143</f>
        <v>680</v>
      </c>
      <c r="J142" s="61">
        <f t="shared" ref="J142:AB142" si="100">J143</f>
        <v>0</v>
      </c>
      <c r="K142" s="61">
        <f t="shared" si="100"/>
        <v>0</v>
      </c>
      <c r="L142" s="61">
        <f t="shared" si="100"/>
        <v>0</v>
      </c>
      <c r="M142" s="75">
        <f t="shared" si="100"/>
        <v>680</v>
      </c>
      <c r="N142" s="75">
        <f t="shared" si="100"/>
        <v>0</v>
      </c>
      <c r="O142" s="75">
        <f t="shared" si="100"/>
        <v>0</v>
      </c>
      <c r="P142" s="75">
        <f t="shared" si="100"/>
        <v>0</v>
      </c>
      <c r="Q142" s="75">
        <f t="shared" si="100"/>
        <v>0</v>
      </c>
      <c r="R142" s="75">
        <f t="shared" si="100"/>
        <v>0</v>
      </c>
      <c r="S142" s="90">
        <f t="shared" si="100"/>
        <v>680</v>
      </c>
      <c r="T142" s="90">
        <f t="shared" si="100"/>
        <v>0</v>
      </c>
      <c r="U142" s="90">
        <f t="shared" si="100"/>
        <v>0</v>
      </c>
      <c r="V142" s="90">
        <f t="shared" si="100"/>
        <v>0</v>
      </c>
      <c r="W142" s="96">
        <f t="shared" si="100"/>
        <v>680</v>
      </c>
      <c r="X142" s="96">
        <f t="shared" si="100"/>
        <v>0</v>
      </c>
      <c r="Y142" s="96">
        <f t="shared" si="100"/>
        <v>-679.96033999999997</v>
      </c>
      <c r="Z142" s="96">
        <f t="shared" si="100"/>
        <v>0</v>
      </c>
      <c r="AA142" s="96"/>
      <c r="AB142" s="86">
        <f t="shared" si="100"/>
        <v>3.966000000002623E-2</v>
      </c>
      <c r="AC142" s="26"/>
      <c r="AD142" s="26"/>
      <c r="AE142" s="26"/>
    </row>
    <row r="143" spans="1:31" hidden="1" x14ac:dyDescent="0.2">
      <c r="A143" s="10" t="s">
        <v>0</v>
      </c>
      <c r="B143" s="8" t="s">
        <v>17</v>
      </c>
      <c r="C143" s="2">
        <v>903</v>
      </c>
      <c r="D143" s="2" t="s">
        <v>20</v>
      </c>
      <c r="E143" s="2" t="s">
        <v>55</v>
      </c>
      <c r="F143" s="2" t="s">
        <v>178</v>
      </c>
      <c r="G143" s="9">
        <v>300</v>
      </c>
      <c r="H143" s="16"/>
      <c r="I143" s="61">
        <v>680</v>
      </c>
      <c r="J143" s="65"/>
      <c r="K143" s="65"/>
      <c r="L143" s="65"/>
      <c r="M143" s="79">
        <f>I143+J143+K143+L143</f>
        <v>680</v>
      </c>
      <c r="N143" s="79"/>
      <c r="O143" s="77"/>
      <c r="P143" s="77"/>
      <c r="Q143" s="77"/>
      <c r="R143" s="77"/>
      <c r="S143" s="77">
        <f>M143+N143+O143+P143+Q143</f>
        <v>680</v>
      </c>
      <c r="T143" s="77"/>
      <c r="U143" s="77"/>
      <c r="V143" s="77"/>
      <c r="W143" s="98">
        <f>S143+T143+U143+V143</f>
        <v>680</v>
      </c>
      <c r="X143" s="98"/>
      <c r="Y143" s="98">
        <f>-252.16034-427.8</f>
        <v>-679.96033999999997</v>
      </c>
      <c r="Z143" s="98"/>
      <c r="AA143" s="98"/>
      <c r="AB143" s="65">
        <f>W143+X143+Y143+Z143</f>
        <v>3.966000000002623E-2</v>
      </c>
      <c r="AC143" s="26"/>
      <c r="AD143" s="26"/>
      <c r="AE143" s="26"/>
    </row>
    <row r="144" spans="1:31" ht="31.5" hidden="1" x14ac:dyDescent="0.2">
      <c r="A144" s="10"/>
      <c r="B144" s="82" t="s">
        <v>435</v>
      </c>
      <c r="C144" s="2">
        <v>903</v>
      </c>
      <c r="D144" s="3" t="s">
        <v>20</v>
      </c>
      <c r="E144" s="3" t="s">
        <v>55</v>
      </c>
      <c r="F144" s="2" t="s">
        <v>433</v>
      </c>
      <c r="G144" s="9"/>
      <c r="H144" s="16"/>
      <c r="I144" s="61">
        <f>I145</f>
        <v>4827.3</v>
      </c>
      <c r="J144" s="61">
        <f t="shared" ref="J144:AB144" si="101">J145</f>
        <v>-4827.3</v>
      </c>
      <c r="K144" s="61">
        <f t="shared" si="101"/>
        <v>0</v>
      </c>
      <c r="L144" s="61">
        <f t="shared" si="101"/>
        <v>0</v>
      </c>
      <c r="M144" s="75">
        <f t="shared" si="101"/>
        <v>0</v>
      </c>
      <c r="N144" s="75">
        <f t="shared" si="101"/>
        <v>0</v>
      </c>
      <c r="O144" s="75">
        <f t="shared" si="101"/>
        <v>0</v>
      </c>
      <c r="P144" s="75">
        <f t="shared" si="101"/>
        <v>0</v>
      </c>
      <c r="Q144" s="75">
        <f t="shared" si="101"/>
        <v>0</v>
      </c>
      <c r="R144" s="75">
        <f t="shared" si="101"/>
        <v>0</v>
      </c>
      <c r="S144" s="90">
        <f t="shared" si="101"/>
        <v>0</v>
      </c>
      <c r="T144" s="90">
        <f t="shared" si="101"/>
        <v>0</v>
      </c>
      <c r="U144" s="90">
        <f t="shared" si="101"/>
        <v>0</v>
      </c>
      <c r="V144" s="90">
        <f t="shared" si="101"/>
        <v>0</v>
      </c>
      <c r="W144" s="96">
        <f t="shared" si="101"/>
        <v>0</v>
      </c>
      <c r="X144" s="96">
        <f t="shared" si="101"/>
        <v>0</v>
      </c>
      <c r="Y144" s="96">
        <f t="shared" si="101"/>
        <v>0</v>
      </c>
      <c r="Z144" s="96">
        <f t="shared" si="101"/>
        <v>0</v>
      </c>
      <c r="AA144" s="96"/>
      <c r="AB144" s="86">
        <f t="shared" si="101"/>
        <v>0</v>
      </c>
      <c r="AC144" s="26"/>
      <c r="AD144" s="26"/>
      <c r="AE144" s="26"/>
    </row>
    <row r="145" spans="1:31" hidden="1" x14ac:dyDescent="0.2">
      <c r="A145" s="10"/>
      <c r="B145" s="8" t="s">
        <v>23</v>
      </c>
      <c r="C145" s="2">
        <v>903</v>
      </c>
      <c r="D145" s="3" t="s">
        <v>20</v>
      </c>
      <c r="E145" s="3" t="s">
        <v>55</v>
      </c>
      <c r="F145" s="2" t="s">
        <v>433</v>
      </c>
      <c r="G145" s="9">
        <v>800</v>
      </c>
      <c r="H145" s="16"/>
      <c r="I145" s="61">
        <v>4827.3</v>
      </c>
      <c r="J145" s="65">
        <v>-4827.3</v>
      </c>
      <c r="K145" s="65"/>
      <c r="L145" s="65"/>
      <c r="M145" s="79">
        <f>I145+J145+K145+L145</f>
        <v>0</v>
      </c>
      <c r="N145" s="79"/>
      <c r="O145" s="77"/>
      <c r="P145" s="77"/>
      <c r="Q145" s="77"/>
      <c r="R145" s="77"/>
      <c r="S145" s="77">
        <f>M145+N145+O145+P145+Q145</f>
        <v>0</v>
      </c>
      <c r="T145" s="77"/>
      <c r="U145" s="77"/>
      <c r="V145" s="77"/>
      <c r="W145" s="98">
        <f>S145+T145+U145+V145</f>
        <v>0</v>
      </c>
      <c r="X145" s="98"/>
      <c r="Y145" s="98"/>
      <c r="Z145" s="98"/>
      <c r="AA145" s="98"/>
      <c r="AB145" s="65">
        <f>W145+X145+Y145+Z145</f>
        <v>0</v>
      </c>
      <c r="AC145" s="26"/>
      <c r="AD145" s="26"/>
      <c r="AE145" s="26"/>
    </row>
    <row r="146" spans="1:31" x14ac:dyDescent="0.2">
      <c r="A146" s="10" t="s">
        <v>0</v>
      </c>
      <c r="B146" s="8" t="s">
        <v>28</v>
      </c>
      <c r="C146" s="2">
        <v>903</v>
      </c>
      <c r="D146" s="2" t="s">
        <v>56</v>
      </c>
      <c r="E146" s="2" t="s">
        <v>0</v>
      </c>
      <c r="F146" s="2" t="s">
        <v>0</v>
      </c>
      <c r="G146" s="9" t="s">
        <v>0</v>
      </c>
      <c r="H146" s="16"/>
      <c r="I146" s="61">
        <f>I147</f>
        <v>6121.8</v>
      </c>
      <c r="J146" s="61">
        <f t="shared" ref="J146:Z149" si="102">J147</f>
        <v>0</v>
      </c>
      <c r="K146" s="61">
        <f t="shared" si="102"/>
        <v>0</v>
      </c>
      <c r="L146" s="61">
        <f t="shared" si="102"/>
        <v>0</v>
      </c>
      <c r="M146" s="75">
        <f>M147+M155</f>
        <v>6121.8</v>
      </c>
      <c r="N146" s="75">
        <f t="shared" ref="N146:AB146" si="103">N147+N155</f>
        <v>0</v>
      </c>
      <c r="O146" s="75">
        <f t="shared" si="103"/>
        <v>0</v>
      </c>
      <c r="P146" s="75">
        <f t="shared" si="103"/>
        <v>0</v>
      </c>
      <c r="Q146" s="75">
        <f t="shared" si="103"/>
        <v>0</v>
      </c>
      <c r="R146" s="75">
        <f t="shared" si="103"/>
        <v>511.9</v>
      </c>
      <c r="S146" s="90">
        <f t="shared" si="103"/>
        <v>6633.7</v>
      </c>
      <c r="T146" s="90">
        <f t="shared" si="103"/>
        <v>0</v>
      </c>
      <c r="U146" s="90">
        <f t="shared" si="103"/>
        <v>0</v>
      </c>
      <c r="V146" s="90">
        <f t="shared" si="103"/>
        <v>0</v>
      </c>
      <c r="W146" s="96">
        <f t="shared" si="103"/>
        <v>6633.7</v>
      </c>
      <c r="X146" s="96">
        <f t="shared" si="103"/>
        <v>0</v>
      </c>
      <c r="Y146" s="96">
        <f t="shared" si="103"/>
        <v>1766.9</v>
      </c>
      <c r="Z146" s="96">
        <f t="shared" si="103"/>
        <v>0</v>
      </c>
      <c r="AA146" s="96"/>
      <c r="AB146" s="86">
        <f t="shared" si="103"/>
        <v>8400.6</v>
      </c>
      <c r="AC146" s="26"/>
      <c r="AD146" s="26"/>
      <c r="AE146" s="26"/>
    </row>
    <row r="147" spans="1:31" ht="31.5" x14ac:dyDescent="0.2">
      <c r="A147" s="10" t="s">
        <v>0</v>
      </c>
      <c r="B147" s="8" t="s">
        <v>57</v>
      </c>
      <c r="C147" s="2">
        <v>903</v>
      </c>
      <c r="D147" s="2" t="s">
        <v>56</v>
      </c>
      <c r="E147" s="2" t="s">
        <v>20</v>
      </c>
      <c r="F147" s="2" t="s">
        <v>0</v>
      </c>
      <c r="G147" s="9" t="s">
        <v>0</v>
      </c>
      <c r="H147" s="16"/>
      <c r="I147" s="61">
        <f>I148</f>
        <v>6121.8</v>
      </c>
      <c r="J147" s="61">
        <f t="shared" si="102"/>
        <v>0</v>
      </c>
      <c r="K147" s="61">
        <f t="shared" si="102"/>
        <v>0</v>
      </c>
      <c r="L147" s="61">
        <f t="shared" si="102"/>
        <v>0</v>
      </c>
      <c r="M147" s="75">
        <f t="shared" si="102"/>
        <v>6121.8</v>
      </c>
      <c r="N147" s="75">
        <f t="shared" si="102"/>
        <v>0</v>
      </c>
      <c r="O147" s="75">
        <f t="shared" si="102"/>
        <v>0</v>
      </c>
      <c r="P147" s="75">
        <f t="shared" si="102"/>
        <v>0</v>
      </c>
      <c r="Q147" s="75">
        <f t="shared" si="102"/>
        <v>0</v>
      </c>
      <c r="R147" s="75">
        <f t="shared" si="102"/>
        <v>0</v>
      </c>
      <c r="S147" s="90">
        <f t="shared" si="102"/>
        <v>6121.8</v>
      </c>
      <c r="T147" s="90">
        <f t="shared" si="102"/>
        <v>0</v>
      </c>
      <c r="U147" s="90">
        <f t="shared" si="102"/>
        <v>0</v>
      </c>
      <c r="V147" s="90">
        <f t="shared" si="102"/>
        <v>0</v>
      </c>
      <c r="W147" s="96">
        <f t="shared" si="102"/>
        <v>6121.8</v>
      </c>
      <c r="X147" s="96">
        <f t="shared" si="102"/>
        <v>0</v>
      </c>
      <c r="Y147" s="96">
        <f t="shared" si="102"/>
        <v>0</v>
      </c>
      <c r="Z147" s="96">
        <f t="shared" si="102"/>
        <v>0</v>
      </c>
      <c r="AA147" s="96"/>
      <c r="AB147" s="86">
        <f t="shared" ref="AB147:AB149" si="104">AB148</f>
        <v>6121.8</v>
      </c>
      <c r="AC147" s="26"/>
      <c r="AD147" s="26"/>
      <c r="AE147" s="26"/>
    </row>
    <row r="148" spans="1:31" ht="31.5" x14ac:dyDescent="0.2">
      <c r="A148" s="10" t="s">
        <v>0</v>
      </c>
      <c r="B148" s="38" t="s">
        <v>81</v>
      </c>
      <c r="C148" s="37">
        <v>903</v>
      </c>
      <c r="D148" s="2">
        <v>14</v>
      </c>
      <c r="E148" s="2" t="s">
        <v>20</v>
      </c>
      <c r="F148" s="2" t="s">
        <v>179</v>
      </c>
      <c r="G148" s="9" t="s">
        <v>0</v>
      </c>
      <c r="H148" s="16"/>
      <c r="I148" s="61">
        <f t="shared" ref="I148:X149" si="105">I149</f>
        <v>6121.8</v>
      </c>
      <c r="J148" s="61">
        <f t="shared" si="105"/>
        <v>0</v>
      </c>
      <c r="K148" s="61">
        <f t="shared" si="105"/>
        <v>0</v>
      </c>
      <c r="L148" s="61">
        <f t="shared" si="105"/>
        <v>0</v>
      </c>
      <c r="M148" s="75">
        <f t="shared" si="105"/>
        <v>6121.8</v>
      </c>
      <c r="N148" s="75">
        <f t="shared" si="105"/>
        <v>0</v>
      </c>
      <c r="O148" s="75">
        <f t="shared" si="105"/>
        <v>0</v>
      </c>
      <c r="P148" s="75">
        <f t="shared" si="105"/>
        <v>0</v>
      </c>
      <c r="Q148" s="75">
        <f t="shared" si="105"/>
        <v>0</v>
      </c>
      <c r="R148" s="75">
        <f t="shared" si="105"/>
        <v>0</v>
      </c>
      <c r="S148" s="90">
        <f t="shared" si="105"/>
        <v>6121.8</v>
      </c>
      <c r="T148" s="90">
        <f t="shared" si="105"/>
        <v>0</v>
      </c>
      <c r="U148" s="90">
        <f t="shared" si="105"/>
        <v>0</v>
      </c>
      <c r="V148" s="90">
        <f t="shared" si="105"/>
        <v>0</v>
      </c>
      <c r="W148" s="96">
        <f t="shared" si="105"/>
        <v>6121.8</v>
      </c>
      <c r="X148" s="96">
        <f t="shared" si="105"/>
        <v>0</v>
      </c>
      <c r="Y148" s="96">
        <f t="shared" si="102"/>
        <v>0</v>
      </c>
      <c r="Z148" s="96">
        <f t="shared" si="102"/>
        <v>0</v>
      </c>
      <c r="AA148" s="96"/>
      <c r="AB148" s="86">
        <f t="shared" si="104"/>
        <v>6121.8</v>
      </c>
      <c r="AC148" s="26"/>
      <c r="AD148" s="26"/>
      <c r="AE148" s="26"/>
    </row>
    <row r="149" spans="1:31" ht="31.5" x14ac:dyDescent="0.2">
      <c r="A149" s="10"/>
      <c r="B149" s="8" t="s">
        <v>283</v>
      </c>
      <c r="C149" s="2">
        <v>903</v>
      </c>
      <c r="D149" s="2">
        <v>14</v>
      </c>
      <c r="E149" s="2" t="s">
        <v>20</v>
      </c>
      <c r="F149" s="2" t="s">
        <v>180</v>
      </c>
      <c r="G149" s="9"/>
      <c r="H149" s="16"/>
      <c r="I149" s="61">
        <f>I150</f>
        <v>6121.8</v>
      </c>
      <c r="J149" s="61">
        <f t="shared" si="105"/>
        <v>0</v>
      </c>
      <c r="K149" s="61">
        <f t="shared" si="105"/>
        <v>0</v>
      </c>
      <c r="L149" s="61">
        <f t="shared" si="105"/>
        <v>0</v>
      </c>
      <c r="M149" s="75">
        <f>M150</f>
        <v>6121.8</v>
      </c>
      <c r="N149" s="75">
        <f t="shared" si="105"/>
        <v>0</v>
      </c>
      <c r="O149" s="75">
        <f t="shared" si="105"/>
        <v>0</v>
      </c>
      <c r="P149" s="75">
        <f t="shared" si="105"/>
        <v>0</v>
      </c>
      <c r="Q149" s="75">
        <f t="shared" si="105"/>
        <v>0</v>
      </c>
      <c r="R149" s="75">
        <f t="shared" si="105"/>
        <v>0</v>
      </c>
      <c r="S149" s="90">
        <f t="shared" si="105"/>
        <v>6121.8</v>
      </c>
      <c r="T149" s="90">
        <f t="shared" si="105"/>
        <v>0</v>
      </c>
      <c r="U149" s="90">
        <f t="shared" si="105"/>
        <v>0</v>
      </c>
      <c r="V149" s="90">
        <f t="shared" si="105"/>
        <v>0</v>
      </c>
      <c r="W149" s="96">
        <f t="shared" si="105"/>
        <v>6121.8</v>
      </c>
      <c r="X149" s="96">
        <f t="shared" si="105"/>
        <v>0</v>
      </c>
      <c r="Y149" s="96">
        <f t="shared" si="102"/>
        <v>0</v>
      </c>
      <c r="Z149" s="96">
        <f t="shared" si="102"/>
        <v>0</v>
      </c>
      <c r="AA149" s="96"/>
      <c r="AB149" s="86">
        <f t="shared" si="104"/>
        <v>6121.8</v>
      </c>
      <c r="AC149" s="26"/>
      <c r="AD149" s="26"/>
      <c r="AE149" s="26"/>
    </row>
    <row r="150" spans="1:31" x14ac:dyDescent="0.2">
      <c r="A150" s="10" t="s">
        <v>0</v>
      </c>
      <c r="B150" s="8" t="s">
        <v>282</v>
      </c>
      <c r="C150" s="2">
        <v>903</v>
      </c>
      <c r="D150" s="2" t="s">
        <v>56</v>
      </c>
      <c r="E150" s="2" t="s">
        <v>20</v>
      </c>
      <c r="F150" s="2" t="s">
        <v>181</v>
      </c>
      <c r="G150" s="9" t="s">
        <v>0</v>
      </c>
      <c r="H150" s="16"/>
      <c r="I150" s="61">
        <f>I153+I152</f>
        <v>6121.8</v>
      </c>
      <c r="J150" s="61">
        <f t="shared" ref="J150:AB150" si="106">J153+J152</f>
        <v>0</v>
      </c>
      <c r="K150" s="61">
        <f t="shared" si="106"/>
        <v>0</v>
      </c>
      <c r="L150" s="61">
        <f t="shared" si="106"/>
        <v>0</v>
      </c>
      <c r="M150" s="75">
        <f t="shared" si="106"/>
        <v>6121.8</v>
      </c>
      <c r="N150" s="75">
        <f t="shared" si="106"/>
        <v>0</v>
      </c>
      <c r="O150" s="75">
        <f t="shared" si="106"/>
        <v>0</v>
      </c>
      <c r="P150" s="75">
        <f t="shared" si="106"/>
        <v>0</v>
      </c>
      <c r="Q150" s="75">
        <f t="shared" si="106"/>
        <v>0</v>
      </c>
      <c r="R150" s="75">
        <f t="shared" si="106"/>
        <v>0</v>
      </c>
      <c r="S150" s="90">
        <f t="shared" si="106"/>
        <v>6121.8</v>
      </c>
      <c r="T150" s="90">
        <f t="shared" si="106"/>
        <v>0</v>
      </c>
      <c r="U150" s="90">
        <f t="shared" si="106"/>
        <v>0</v>
      </c>
      <c r="V150" s="90">
        <f t="shared" si="106"/>
        <v>0</v>
      </c>
      <c r="W150" s="96">
        <f t="shared" si="106"/>
        <v>6121.8</v>
      </c>
      <c r="X150" s="96">
        <f t="shared" si="106"/>
        <v>0</v>
      </c>
      <c r="Y150" s="96">
        <f t="shared" si="106"/>
        <v>0</v>
      </c>
      <c r="Z150" s="96">
        <f t="shared" si="106"/>
        <v>0</v>
      </c>
      <c r="AA150" s="96"/>
      <c r="AB150" s="86">
        <f t="shared" si="106"/>
        <v>6121.8</v>
      </c>
      <c r="AC150" s="26"/>
      <c r="AD150" s="26"/>
      <c r="AE150" s="26"/>
    </row>
    <row r="151" spans="1:31" ht="31.5" x14ac:dyDescent="0.2">
      <c r="A151" s="10"/>
      <c r="B151" s="8" t="s">
        <v>359</v>
      </c>
      <c r="C151" s="2">
        <v>903</v>
      </c>
      <c r="D151" s="2" t="s">
        <v>56</v>
      </c>
      <c r="E151" s="2" t="s">
        <v>20</v>
      </c>
      <c r="F151" s="2" t="s">
        <v>362</v>
      </c>
      <c r="G151" s="9" t="s">
        <v>0</v>
      </c>
      <c r="H151" s="16"/>
      <c r="I151" s="61">
        <f>I152</f>
        <v>4709.1000000000004</v>
      </c>
      <c r="J151" s="61">
        <f t="shared" ref="J151:AB151" si="107">J152</f>
        <v>0</v>
      </c>
      <c r="K151" s="61">
        <f t="shared" si="107"/>
        <v>0</v>
      </c>
      <c r="L151" s="61">
        <f t="shared" si="107"/>
        <v>0</v>
      </c>
      <c r="M151" s="75">
        <f t="shared" si="107"/>
        <v>4709.1000000000004</v>
      </c>
      <c r="N151" s="75">
        <f t="shared" si="107"/>
        <v>0</v>
      </c>
      <c r="O151" s="75">
        <f t="shared" si="107"/>
        <v>0</v>
      </c>
      <c r="P151" s="75">
        <f t="shared" si="107"/>
        <v>0</v>
      </c>
      <c r="Q151" s="75">
        <f t="shared" si="107"/>
        <v>0</v>
      </c>
      <c r="R151" s="75">
        <f t="shared" si="107"/>
        <v>0</v>
      </c>
      <c r="S151" s="90">
        <f t="shared" si="107"/>
        <v>4709.1000000000004</v>
      </c>
      <c r="T151" s="90">
        <f t="shared" si="107"/>
        <v>0</v>
      </c>
      <c r="U151" s="90">
        <f t="shared" si="107"/>
        <v>0</v>
      </c>
      <c r="V151" s="90">
        <f t="shared" si="107"/>
        <v>0</v>
      </c>
      <c r="W151" s="96">
        <f t="shared" si="107"/>
        <v>4709.1000000000004</v>
      </c>
      <c r="X151" s="96">
        <f t="shared" si="107"/>
        <v>0</v>
      </c>
      <c r="Y151" s="96">
        <f t="shared" si="107"/>
        <v>0</v>
      </c>
      <c r="Z151" s="96">
        <f t="shared" si="107"/>
        <v>0</v>
      </c>
      <c r="AA151" s="96"/>
      <c r="AB151" s="86">
        <f t="shared" si="107"/>
        <v>4709.1000000000004</v>
      </c>
      <c r="AC151" s="26"/>
      <c r="AD151" s="26"/>
      <c r="AE151" s="26"/>
    </row>
    <row r="152" spans="1:31" x14ac:dyDescent="0.2">
      <c r="A152" s="10"/>
      <c r="B152" s="8" t="s">
        <v>28</v>
      </c>
      <c r="C152" s="2">
        <v>903</v>
      </c>
      <c r="D152" s="2" t="s">
        <v>56</v>
      </c>
      <c r="E152" s="2" t="s">
        <v>20</v>
      </c>
      <c r="F152" s="2" t="s">
        <v>362</v>
      </c>
      <c r="G152" s="9" t="s">
        <v>29</v>
      </c>
      <c r="H152" s="16"/>
      <c r="I152" s="61">
        <v>4709.1000000000004</v>
      </c>
      <c r="J152" s="65"/>
      <c r="K152" s="65"/>
      <c r="L152" s="65"/>
      <c r="M152" s="79">
        <f>I152+J152+K152+L152</f>
        <v>4709.1000000000004</v>
      </c>
      <c r="N152" s="79"/>
      <c r="O152" s="77"/>
      <c r="P152" s="77"/>
      <c r="Q152" s="77"/>
      <c r="R152" s="77"/>
      <c r="S152" s="77">
        <f>M152+N152+O152+P152+Q152</f>
        <v>4709.1000000000004</v>
      </c>
      <c r="T152" s="77"/>
      <c r="U152" s="77"/>
      <c r="V152" s="77"/>
      <c r="W152" s="98">
        <f>S152+T152+U152+V152</f>
        <v>4709.1000000000004</v>
      </c>
      <c r="X152" s="98"/>
      <c r="Y152" s="98"/>
      <c r="Z152" s="98"/>
      <c r="AA152" s="98"/>
      <c r="AB152" s="65">
        <f>W152+X152+Y152+Z152</f>
        <v>4709.1000000000004</v>
      </c>
      <c r="AC152" s="26"/>
      <c r="AD152" s="26"/>
      <c r="AE152" s="26"/>
    </row>
    <row r="153" spans="1:31" ht="31.5" x14ac:dyDescent="0.2">
      <c r="A153" s="10" t="s">
        <v>0</v>
      </c>
      <c r="B153" s="8" t="s">
        <v>284</v>
      </c>
      <c r="C153" s="2">
        <v>903</v>
      </c>
      <c r="D153" s="2" t="s">
        <v>56</v>
      </c>
      <c r="E153" s="2" t="s">
        <v>20</v>
      </c>
      <c r="F153" s="2" t="s">
        <v>285</v>
      </c>
      <c r="G153" s="9" t="s">
        <v>0</v>
      </c>
      <c r="H153" s="16"/>
      <c r="I153" s="61">
        <f>I154</f>
        <v>1412.7</v>
      </c>
      <c r="J153" s="61">
        <f t="shared" ref="J153:AB153" si="108">J154</f>
        <v>0</v>
      </c>
      <c r="K153" s="61">
        <f t="shared" si="108"/>
        <v>0</v>
      </c>
      <c r="L153" s="61">
        <f t="shared" si="108"/>
        <v>0</v>
      </c>
      <c r="M153" s="75">
        <f t="shared" si="108"/>
        <v>1412.7</v>
      </c>
      <c r="N153" s="75">
        <f t="shared" si="108"/>
        <v>0</v>
      </c>
      <c r="O153" s="75">
        <f t="shared" si="108"/>
        <v>0</v>
      </c>
      <c r="P153" s="75">
        <f t="shared" si="108"/>
        <v>0</v>
      </c>
      <c r="Q153" s="75">
        <f t="shared" si="108"/>
        <v>0</v>
      </c>
      <c r="R153" s="75">
        <f t="shared" si="108"/>
        <v>0</v>
      </c>
      <c r="S153" s="90">
        <f t="shared" si="108"/>
        <v>1412.7</v>
      </c>
      <c r="T153" s="90">
        <f t="shared" si="108"/>
        <v>0</v>
      </c>
      <c r="U153" s="90">
        <f t="shared" si="108"/>
        <v>0</v>
      </c>
      <c r="V153" s="90">
        <f t="shared" si="108"/>
        <v>0</v>
      </c>
      <c r="W153" s="96">
        <f t="shared" si="108"/>
        <v>1412.7</v>
      </c>
      <c r="X153" s="96">
        <f t="shared" si="108"/>
        <v>0</v>
      </c>
      <c r="Y153" s="96">
        <f t="shared" si="108"/>
        <v>0</v>
      </c>
      <c r="Z153" s="96">
        <f t="shared" si="108"/>
        <v>0</v>
      </c>
      <c r="AA153" s="96"/>
      <c r="AB153" s="86">
        <f t="shared" si="108"/>
        <v>1412.7</v>
      </c>
      <c r="AC153" s="26"/>
      <c r="AD153" s="26"/>
      <c r="AE153" s="26"/>
    </row>
    <row r="154" spans="1:31" x14ac:dyDescent="0.2">
      <c r="A154" s="10" t="s">
        <v>0</v>
      </c>
      <c r="B154" s="8" t="s">
        <v>28</v>
      </c>
      <c r="C154" s="2">
        <v>903</v>
      </c>
      <c r="D154" s="2" t="s">
        <v>56</v>
      </c>
      <c r="E154" s="2" t="s">
        <v>20</v>
      </c>
      <c r="F154" s="2" t="s">
        <v>285</v>
      </c>
      <c r="G154" s="9" t="s">
        <v>29</v>
      </c>
      <c r="H154" s="16"/>
      <c r="I154" s="61">
        <v>1412.7</v>
      </c>
      <c r="J154" s="65"/>
      <c r="K154" s="65"/>
      <c r="L154" s="65"/>
      <c r="M154" s="79">
        <f>I154+J154+K154+L154</f>
        <v>1412.7</v>
      </c>
      <c r="N154" s="79"/>
      <c r="O154" s="77"/>
      <c r="P154" s="77"/>
      <c r="Q154" s="77"/>
      <c r="R154" s="77"/>
      <c r="S154" s="77">
        <f>M154+N154+O154+P154+Q154</f>
        <v>1412.7</v>
      </c>
      <c r="T154" s="77"/>
      <c r="U154" s="77"/>
      <c r="V154" s="77"/>
      <c r="W154" s="98">
        <f>S154+T154+U154+V154</f>
        <v>1412.7</v>
      </c>
      <c r="X154" s="98"/>
      <c r="Y154" s="98"/>
      <c r="Z154" s="98"/>
      <c r="AA154" s="98"/>
      <c r="AB154" s="65">
        <f>W154+X154+Y154+Z154</f>
        <v>1412.7</v>
      </c>
      <c r="AC154" s="26"/>
      <c r="AD154" s="26"/>
      <c r="AE154" s="26"/>
    </row>
    <row r="155" spans="1:31" x14ac:dyDescent="0.2">
      <c r="A155" s="10"/>
      <c r="B155" s="8" t="s">
        <v>475</v>
      </c>
      <c r="C155" s="2">
        <v>903</v>
      </c>
      <c r="D155" s="2" t="s">
        <v>56</v>
      </c>
      <c r="E155" s="2" t="s">
        <v>25</v>
      </c>
      <c r="F155" s="2"/>
      <c r="G155" s="9"/>
      <c r="H155" s="16"/>
      <c r="I155" s="61"/>
      <c r="J155" s="78"/>
      <c r="K155" s="78"/>
      <c r="L155" s="78"/>
      <c r="M155" s="79">
        <f>M156</f>
        <v>0</v>
      </c>
      <c r="N155" s="79">
        <f t="shared" ref="N155:AB155" si="109">N156</f>
        <v>0</v>
      </c>
      <c r="O155" s="79">
        <f t="shared" si="109"/>
        <v>0</v>
      </c>
      <c r="P155" s="79">
        <f t="shared" si="109"/>
        <v>0</v>
      </c>
      <c r="Q155" s="79">
        <f t="shared" si="109"/>
        <v>0</v>
      </c>
      <c r="R155" s="79">
        <f t="shared" si="109"/>
        <v>511.9</v>
      </c>
      <c r="S155" s="77">
        <f t="shared" si="109"/>
        <v>511.9</v>
      </c>
      <c r="T155" s="77">
        <f t="shared" si="109"/>
        <v>0</v>
      </c>
      <c r="U155" s="77">
        <f t="shared" si="109"/>
        <v>0</v>
      </c>
      <c r="V155" s="77">
        <f t="shared" si="109"/>
        <v>0</v>
      </c>
      <c r="W155" s="98">
        <f t="shared" si="109"/>
        <v>511.9</v>
      </c>
      <c r="X155" s="98">
        <f t="shared" si="109"/>
        <v>0</v>
      </c>
      <c r="Y155" s="98">
        <f t="shared" si="109"/>
        <v>1766.9</v>
      </c>
      <c r="Z155" s="98">
        <f t="shared" si="109"/>
        <v>0</v>
      </c>
      <c r="AA155" s="98"/>
      <c r="AB155" s="65">
        <f t="shared" si="109"/>
        <v>2278.8000000000002</v>
      </c>
      <c r="AC155" s="26"/>
      <c r="AD155" s="26"/>
      <c r="AE155" s="26"/>
    </row>
    <row r="156" spans="1:31" ht="31.5" x14ac:dyDescent="0.2">
      <c r="A156" s="10"/>
      <c r="B156" s="8" t="s">
        <v>473</v>
      </c>
      <c r="C156" s="2">
        <v>903</v>
      </c>
      <c r="D156" s="2" t="s">
        <v>56</v>
      </c>
      <c r="E156" s="2" t="s">
        <v>25</v>
      </c>
      <c r="F156" s="2" t="s">
        <v>474</v>
      </c>
      <c r="G156" s="9"/>
      <c r="H156" s="16"/>
      <c r="I156" s="61"/>
      <c r="J156" s="78"/>
      <c r="K156" s="78"/>
      <c r="L156" s="78"/>
      <c r="M156" s="79">
        <f>M157</f>
        <v>0</v>
      </c>
      <c r="N156" s="79">
        <f t="shared" ref="N156:AB156" si="110">N157</f>
        <v>0</v>
      </c>
      <c r="O156" s="79">
        <f t="shared" si="110"/>
        <v>0</v>
      </c>
      <c r="P156" s="79">
        <f t="shared" si="110"/>
        <v>0</v>
      </c>
      <c r="Q156" s="79">
        <f t="shared" si="110"/>
        <v>0</v>
      </c>
      <c r="R156" s="79">
        <f t="shared" si="110"/>
        <v>511.9</v>
      </c>
      <c r="S156" s="77">
        <f t="shared" si="110"/>
        <v>511.9</v>
      </c>
      <c r="T156" s="77">
        <f t="shared" si="110"/>
        <v>0</v>
      </c>
      <c r="U156" s="77">
        <f t="shared" si="110"/>
        <v>0</v>
      </c>
      <c r="V156" s="77">
        <f t="shared" si="110"/>
        <v>0</v>
      </c>
      <c r="W156" s="98">
        <f t="shared" si="110"/>
        <v>511.9</v>
      </c>
      <c r="X156" s="98">
        <f t="shared" si="110"/>
        <v>0</v>
      </c>
      <c r="Y156" s="98">
        <f t="shared" si="110"/>
        <v>1766.9</v>
      </c>
      <c r="Z156" s="98">
        <f t="shared" si="110"/>
        <v>0</v>
      </c>
      <c r="AA156" s="98"/>
      <c r="AB156" s="65">
        <f t="shared" si="110"/>
        <v>2278.8000000000002</v>
      </c>
      <c r="AC156" s="26"/>
      <c r="AD156" s="26"/>
      <c r="AE156" s="26"/>
    </row>
    <row r="157" spans="1:31" x14ac:dyDescent="0.2">
      <c r="A157" s="10"/>
      <c r="B157" s="8" t="s">
        <v>28</v>
      </c>
      <c r="C157" s="2">
        <v>903</v>
      </c>
      <c r="D157" s="2" t="s">
        <v>56</v>
      </c>
      <c r="E157" s="2" t="s">
        <v>25</v>
      </c>
      <c r="F157" s="2" t="s">
        <v>474</v>
      </c>
      <c r="G157" s="9" t="s">
        <v>29</v>
      </c>
      <c r="H157" s="16"/>
      <c r="I157" s="61"/>
      <c r="J157" s="78"/>
      <c r="K157" s="78"/>
      <c r="L157" s="78"/>
      <c r="M157" s="79">
        <v>0</v>
      </c>
      <c r="N157" s="79"/>
      <c r="O157" s="79"/>
      <c r="P157" s="79"/>
      <c r="Q157" s="79"/>
      <c r="R157" s="79">
        <v>511.9</v>
      </c>
      <c r="S157" s="77">
        <f>M157+N157+O157+P157+Q157+R157</f>
        <v>511.9</v>
      </c>
      <c r="T157" s="77"/>
      <c r="U157" s="77"/>
      <c r="V157" s="77"/>
      <c r="W157" s="98">
        <f>S157+T157+U157+V157</f>
        <v>511.9</v>
      </c>
      <c r="X157" s="98"/>
      <c r="Y157" s="98">
        <f>1266.9+500</f>
        <v>1766.9</v>
      </c>
      <c r="Z157" s="98"/>
      <c r="AA157" s="98"/>
      <c r="AB157" s="65">
        <f>W157+X157+Y157+Z157</f>
        <v>2278.8000000000002</v>
      </c>
      <c r="AC157" s="26"/>
      <c r="AD157" s="26"/>
      <c r="AE157" s="26"/>
    </row>
    <row r="158" spans="1:31" ht="19.5" customHeight="1" x14ac:dyDescent="0.2">
      <c r="A158" s="83">
        <v>4</v>
      </c>
      <c r="B158" s="47" t="s">
        <v>86</v>
      </c>
      <c r="C158" s="48">
        <v>905</v>
      </c>
      <c r="D158" s="48" t="s">
        <v>0</v>
      </c>
      <c r="E158" s="48" t="s">
        <v>0</v>
      </c>
      <c r="F158" s="48" t="s">
        <v>0</v>
      </c>
      <c r="G158" s="49" t="s">
        <v>0</v>
      </c>
      <c r="H158" s="50"/>
      <c r="I158" s="60">
        <f t="shared" ref="I158:AB158" si="111">I159+I296</f>
        <v>388942.89999999997</v>
      </c>
      <c r="J158" s="60">
        <f t="shared" si="111"/>
        <v>7688.5</v>
      </c>
      <c r="K158" s="60">
        <f t="shared" si="111"/>
        <v>4789.7</v>
      </c>
      <c r="L158" s="60">
        <f t="shared" si="111"/>
        <v>0</v>
      </c>
      <c r="M158" s="74">
        <f t="shared" si="111"/>
        <v>401421.1</v>
      </c>
      <c r="N158" s="74">
        <f t="shared" si="111"/>
        <v>4670.7348999999995</v>
      </c>
      <c r="O158" s="74">
        <f t="shared" si="111"/>
        <v>3342.4459999999999</v>
      </c>
      <c r="P158" s="74">
        <f t="shared" si="111"/>
        <v>0</v>
      </c>
      <c r="Q158" s="74">
        <f t="shared" si="111"/>
        <v>0</v>
      </c>
      <c r="R158" s="74">
        <f t="shared" si="111"/>
        <v>0</v>
      </c>
      <c r="S158" s="89">
        <f t="shared" si="111"/>
        <v>409434.28089999995</v>
      </c>
      <c r="T158" s="89">
        <f t="shared" si="111"/>
        <v>14850</v>
      </c>
      <c r="U158" s="89">
        <f t="shared" si="111"/>
        <v>0</v>
      </c>
      <c r="V158" s="89">
        <f t="shared" si="111"/>
        <v>1300</v>
      </c>
      <c r="W158" s="97">
        <f t="shared" si="111"/>
        <v>425584.28090000001</v>
      </c>
      <c r="X158" s="97">
        <f t="shared" si="111"/>
        <v>0</v>
      </c>
      <c r="Y158" s="97">
        <f t="shared" si="111"/>
        <v>3161.9</v>
      </c>
      <c r="Z158" s="97">
        <f t="shared" si="111"/>
        <v>2250.1</v>
      </c>
      <c r="AA158" s="97">
        <f t="shared" si="111"/>
        <v>4800</v>
      </c>
      <c r="AB158" s="136">
        <f t="shared" si="111"/>
        <v>438356.18090000004</v>
      </c>
      <c r="AC158" s="113"/>
      <c r="AD158" s="26"/>
      <c r="AE158" s="26"/>
    </row>
    <row r="159" spans="1:31" x14ac:dyDescent="0.2">
      <c r="A159" s="10" t="s">
        <v>0</v>
      </c>
      <c r="B159" s="8" t="s">
        <v>13</v>
      </c>
      <c r="C159" s="2">
        <v>905</v>
      </c>
      <c r="D159" s="2" t="s">
        <v>14</v>
      </c>
      <c r="E159" s="2" t="s">
        <v>0</v>
      </c>
      <c r="F159" s="2" t="s">
        <v>0</v>
      </c>
      <c r="G159" s="9" t="s">
        <v>0</v>
      </c>
      <c r="H159" s="16"/>
      <c r="I159" s="61">
        <f t="shared" ref="I159:V159" si="112">I160+I191+I266+I273+I240</f>
        <v>376164.39999999997</v>
      </c>
      <c r="J159" s="61">
        <f t="shared" si="112"/>
        <v>7688.5</v>
      </c>
      <c r="K159" s="61">
        <f t="shared" si="112"/>
        <v>4789.7</v>
      </c>
      <c r="L159" s="61">
        <f t="shared" si="112"/>
        <v>0</v>
      </c>
      <c r="M159" s="75">
        <f t="shared" si="112"/>
        <v>388642.6</v>
      </c>
      <c r="N159" s="75">
        <f t="shared" si="112"/>
        <v>4670.7348999999995</v>
      </c>
      <c r="O159" s="75">
        <f t="shared" si="112"/>
        <v>3342.4459999999999</v>
      </c>
      <c r="P159" s="75">
        <f t="shared" si="112"/>
        <v>0</v>
      </c>
      <c r="Q159" s="75">
        <f t="shared" si="112"/>
        <v>0</v>
      </c>
      <c r="R159" s="75">
        <f t="shared" si="112"/>
        <v>0</v>
      </c>
      <c r="S159" s="90">
        <f t="shared" si="112"/>
        <v>396655.78089999995</v>
      </c>
      <c r="T159" s="90">
        <f t="shared" si="112"/>
        <v>14850</v>
      </c>
      <c r="U159" s="90">
        <f t="shared" si="112"/>
        <v>0</v>
      </c>
      <c r="V159" s="90">
        <f t="shared" si="112"/>
        <v>1300</v>
      </c>
      <c r="W159" s="96">
        <f>W160+W191+W240+W266+W273</f>
        <v>412805.78090000001</v>
      </c>
      <c r="X159" s="96">
        <f t="shared" ref="X159:AB159" si="113">X160+X191+X240+X266+X273</f>
        <v>0</v>
      </c>
      <c r="Y159" s="96">
        <f t="shared" si="113"/>
        <v>3161.9</v>
      </c>
      <c r="Z159" s="96">
        <f t="shared" si="113"/>
        <v>2250.1</v>
      </c>
      <c r="AA159" s="96">
        <f t="shared" si="113"/>
        <v>4800</v>
      </c>
      <c r="AB159" s="86">
        <f t="shared" si="113"/>
        <v>425577.68090000004</v>
      </c>
      <c r="AC159" s="26"/>
      <c r="AD159" s="26"/>
      <c r="AE159" s="26"/>
    </row>
    <row r="160" spans="1:31" x14ac:dyDescent="0.2">
      <c r="A160" s="10" t="s">
        <v>0</v>
      </c>
      <c r="B160" s="14" t="s">
        <v>41</v>
      </c>
      <c r="C160" s="2">
        <v>905</v>
      </c>
      <c r="D160" s="2" t="s">
        <v>14</v>
      </c>
      <c r="E160" s="2" t="s">
        <v>20</v>
      </c>
      <c r="F160" s="2" t="s">
        <v>0</v>
      </c>
      <c r="G160" s="9" t="s">
        <v>0</v>
      </c>
      <c r="H160" s="16"/>
      <c r="I160" s="61">
        <f t="shared" ref="I160:AB160" si="114">I161+I181+I184</f>
        <v>104042.5</v>
      </c>
      <c r="J160" s="61">
        <f t="shared" si="114"/>
        <v>4568.2</v>
      </c>
      <c r="K160" s="61">
        <f t="shared" si="114"/>
        <v>0</v>
      </c>
      <c r="L160" s="61">
        <f t="shared" si="114"/>
        <v>0</v>
      </c>
      <c r="M160" s="75">
        <f t="shared" si="114"/>
        <v>108610.7</v>
      </c>
      <c r="N160" s="75">
        <f t="shared" si="114"/>
        <v>1000</v>
      </c>
      <c r="O160" s="75">
        <f t="shared" si="114"/>
        <v>0</v>
      </c>
      <c r="P160" s="75">
        <f t="shared" si="114"/>
        <v>0</v>
      </c>
      <c r="Q160" s="75">
        <f t="shared" si="114"/>
        <v>0</v>
      </c>
      <c r="R160" s="75">
        <f t="shared" si="114"/>
        <v>0</v>
      </c>
      <c r="S160" s="90">
        <f t="shared" si="114"/>
        <v>109610.7</v>
      </c>
      <c r="T160" s="90">
        <f t="shared" si="114"/>
        <v>0</v>
      </c>
      <c r="U160" s="90">
        <f t="shared" si="114"/>
        <v>-1078</v>
      </c>
      <c r="V160" s="90">
        <f t="shared" si="114"/>
        <v>0</v>
      </c>
      <c r="W160" s="96">
        <f t="shared" si="114"/>
        <v>108532.7</v>
      </c>
      <c r="X160" s="96">
        <f t="shared" si="114"/>
        <v>0</v>
      </c>
      <c r="Y160" s="96">
        <f t="shared" si="114"/>
        <v>0</v>
      </c>
      <c r="Z160" s="96">
        <f t="shared" si="114"/>
        <v>280</v>
      </c>
      <c r="AA160" s="96">
        <f t="shared" si="114"/>
        <v>2300</v>
      </c>
      <c r="AB160" s="86">
        <f t="shared" si="114"/>
        <v>114183.40000000001</v>
      </c>
      <c r="AC160" s="26"/>
      <c r="AD160" s="26"/>
      <c r="AE160" s="26"/>
    </row>
    <row r="161" spans="1:31" x14ac:dyDescent="0.2">
      <c r="A161" s="15" t="s">
        <v>0</v>
      </c>
      <c r="B161" s="38" t="s">
        <v>87</v>
      </c>
      <c r="C161" s="37">
        <v>905</v>
      </c>
      <c r="D161" s="2" t="s">
        <v>14</v>
      </c>
      <c r="E161" s="2" t="s">
        <v>20</v>
      </c>
      <c r="F161" s="2" t="s">
        <v>182</v>
      </c>
      <c r="G161" s="9" t="s">
        <v>0</v>
      </c>
      <c r="H161" s="16"/>
      <c r="I161" s="61">
        <f>I162</f>
        <v>103252.2</v>
      </c>
      <c r="J161" s="61">
        <f t="shared" ref="J161:AB161" si="115">J162</f>
        <v>4470.2</v>
      </c>
      <c r="K161" s="61">
        <f t="shared" si="115"/>
        <v>0</v>
      </c>
      <c r="L161" s="61">
        <f t="shared" si="115"/>
        <v>0</v>
      </c>
      <c r="M161" s="75">
        <f t="shared" si="115"/>
        <v>107722.4</v>
      </c>
      <c r="N161" s="75">
        <f t="shared" si="115"/>
        <v>1000</v>
      </c>
      <c r="O161" s="75">
        <f t="shared" si="115"/>
        <v>0</v>
      </c>
      <c r="P161" s="75">
        <f t="shared" si="115"/>
        <v>0</v>
      </c>
      <c r="Q161" s="75">
        <f t="shared" si="115"/>
        <v>0</v>
      </c>
      <c r="R161" s="75">
        <f t="shared" si="115"/>
        <v>0</v>
      </c>
      <c r="S161" s="90">
        <f t="shared" si="115"/>
        <v>108722.4</v>
      </c>
      <c r="T161" s="90">
        <f t="shared" si="115"/>
        <v>0</v>
      </c>
      <c r="U161" s="90">
        <f t="shared" si="115"/>
        <v>-1078</v>
      </c>
      <c r="V161" s="90">
        <f t="shared" si="115"/>
        <v>0</v>
      </c>
      <c r="W161" s="96">
        <f t="shared" si="115"/>
        <v>107644.4</v>
      </c>
      <c r="X161" s="96">
        <f t="shared" si="115"/>
        <v>0</v>
      </c>
      <c r="Y161" s="96">
        <f t="shared" si="115"/>
        <v>0</v>
      </c>
      <c r="Z161" s="96">
        <f t="shared" si="115"/>
        <v>0</v>
      </c>
      <c r="AA161" s="96">
        <f t="shared" si="115"/>
        <v>2300</v>
      </c>
      <c r="AB161" s="86">
        <f t="shared" si="115"/>
        <v>113015.1</v>
      </c>
      <c r="AC161" s="26"/>
      <c r="AD161" s="26"/>
      <c r="AE161" s="26"/>
    </row>
    <row r="162" spans="1:31" x14ac:dyDescent="0.2">
      <c r="A162" s="15" t="s">
        <v>0</v>
      </c>
      <c r="B162" s="36" t="s">
        <v>88</v>
      </c>
      <c r="C162" s="37">
        <v>905</v>
      </c>
      <c r="D162" s="2" t="s">
        <v>14</v>
      </c>
      <c r="E162" s="2" t="s">
        <v>20</v>
      </c>
      <c r="F162" s="2" t="s">
        <v>183</v>
      </c>
      <c r="G162" s="9" t="s">
        <v>0</v>
      </c>
      <c r="H162" s="16"/>
      <c r="I162" s="61">
        <f t="shared" ref="I162:AB162" si="116">I163+I165+I170+I177+I179</f>
        <v>103252.2</v>
      </c>
      <c r="J162" s="61">
        <f t="shared" si="116"/>
        <v>4470.2</v>
      </c>
      <c r="K162" s="61">
        <f t="shared" si="116"/>
        <v>0</v>
      </c>
      <c r="L162" s="61">
        <f t="shared" si="116"/>
        <v>0</v>
      </c>
      <c r="M162" s="75">
        <f t="shared" si="116"/>
        <v>107722.4</v>
      </c>
      <c r="N162" s="75">
        <f t="shared" si="116"/>
        <v>1000</v>
      </c>
      <c r="O162" s="75">
        <f t="shared" si="116"/>
        <v>0</v>
      </c>
      <c r="P162" s="75">
        <f t="shared" si="116"/>
        <v>0</v>
      </c>
      <c r="Q162" s="75">
        <f t="shared" si="116"/>
        <v>0</v>
      </c>
      <c r="R162" s="75">
        <f t="shared" si="116"/>
        <v>0</v>
      </c>
      <c r="S162" s="90">
        <f t="shared" si="116"/>
        <v>108722.4</v>
      </c>
      <c r="T162" s="90">
        <f t="shared" si="116"/>
        <v>0</v>
      </c>
      <c r="U162" s="90">
        <f t="shared" si="116"/>
        <v>-1078</v>
      </c>
      <c r="V162" s="90">
        <f t="shared" si="116"/>
        <v>0</v>
      </c>
      <c r="W162" s="96">
        <f t="shared" si="116"/>
        <v>107644.4</v>
      </c>
      <c r="X162" s="96">
        <f t="shared" si="116"/>
        <v>0</v>
      </c>
      <c r="Y162" s="96">
        <f t="shared" si="116"/>
        <v>0</v>
      </c>
      <c r="Z162" s="96">
        <f t="shared" si="116"/>
        <v>0</v>
      </c>
      <c r="AA162" s="96">
        <f t="shared" si="116"/>
        <v>2300</v>
      </c>
      <c r="AB162" s="86">
        <f t="shared" si="116"/>
        <v>113015.1</v>
      </c>
      <c r="AC162" s="26"/>
      <c r="AD162" s="26"/>
      <c r="AE162" s="26"/>
    </row>
    <row r="163" spans="1:31" ht="31.5" x14ac:dyDescent="0.2">
      <c r="A163" s="15"/>
      <c r="B163" s="45" t="s">
        <v>185</v>
      </c>
      <c r="C163" s="37">
        <v>905</v>
      </c>
      <c r="D163" s="2" t="s">
        <v>14</v>
      </c>
      <c r="E163" s="2" t="s">
        <v>20</v>
      </c>
      <c r="F163" s="2" t="s">
        <v>184</v>
      </c>
      <c r="G163" s="9"/>
      <c r="H163" s="16"/>
      <c r="I163" s="61">
        <f>I164</f>
        <v>116.8</v>
      </c>
      <c r="J163" s="61">
        <f t="shared" ref="J163:AB163" si="117">J164</f>
        <v>41</v>
      </c>
      <c r="K163" s="61">
        <f t="shared" si="117"/>
        <v>0</v>
      </c>
      <c r="L163" s="61">
        <f t="shared" si="117"/>
        <v>0</v>
      </c>
      <c r="M163" s="75">
        <f t="shared" si="117"/>
        <v>157.80000000000001</v>
      </c>
      <c r="N163" s="75">
        <f t="shared" si="117"/>
        <v>0</v>
      </c>
      <c r="O163" s="75">
        <f t="shared" si="117"/>
        <v>0</v>
      </c>
      <c r="P163" s="75">
        <f t="shared" si="117"/>
        <v>0</v>
      </c>
      <c r="Q163" s="75">
        <f t="shared" si="117"/>
        <v>0</v>
      </c>
      <c r="R163" s="75">
        <f t="shared" si="117"/>
        <v>0</v>
      </c>
      <c r="S163" s="90">
        <f t="shared" si="117"/>
        <v>157.80000000000001</v>
      </c>
      <c r="T163" s="90">
        <f t="shared" si="117"/>
        <v>0</v>
      </c>
      <c r="U163" s="90">
        <f t="shared" si="117"/>
        <v>0</v>
      </c>
      <c r="V163" s="90">
        <f t="shared" si="117"/>
        <v>0</v>
      </c>
      <c r="W163" s="96">
        <f t="shared" si="117"/>
        <v>157.80000000000001</v>
      </c>
      <c r="X163" s="96">
        <f t="shared" si="117"/>
        <v>0</v>
      </c>
      <c r="Y163" s="96">
        <f t="shared" si="117"/>
        <v>50</v>
      </c>
      <c r="Z163" s="96">
        <f t="shared" si="117"/>
        <v>0</v>
      </c>
      <c r="AA163" s="96"/>
      <c r="AB163" s="86">
        <f t="shared" si="117"/>
        <v>207.8</v>
      </c>
      <c r="AC163" s="26"/>
      <c r="AD163" s="26"/>
      <c r="AE163" s="26"/>
    </row>
    <row r="164" spans="1:31" ht="31.5" x14ac:dyDescent="0.2">
      <c r="A164" s="15"/>
      <c r="B164" s="8" t="s">
        <v>15</v>
      </c>
      <c r="C164" s="2">
        <v>905</v>
      </c>
      <c r="D164" s="2" t="s">
        <v>14</v>
      </c>
      <c r="E164" s="2" t="s">
        <v>20</v>
      </c>
      <c r="F164" s="2" t="s">
        <v>184</v>
      </c>
      <c r="G164" s="9" t="s">
        <v>16</v>
      </c>
      <c r="H164" s="16"/>
      <c r="I164" s="61">
        <v>116.8</v>
      </c>
      <c r="J164" s="65">
        <v>41</v>
      </c>
      <c r="K164" s="65"/>
      <c r="L164" s="65"/>
      <c r="M164" s="79">
        <f>I164+J164+K164+L164</f>
        <v>157.80000000000001</v>
      </c>
      <c r="N164" s="79"/>
      <c r="O164" s="77"/>
      <c r="P164" s="77"/>
      <c r="Q164" s="77"/>
      <c r="R164" s="77"/>
      <c r="S164" s="77">
        <f>M164+N164+O164+P164+Q164</f>
        <v>157.80000000000001</v>
      </c>
      <c r="T164" s="77"/>
      <c r="U164" s="77"/>
      <c r="V164" s="77"/>
      <c r="W164" s="98">
        <f>S164+T164+U164+V164</f>
        <v>157.80000000000001</v>
      </c>
      <c r="X164" s="98"/>
      <c r="Y164" s="98">
        <v>50</v>
      </c>
      <c r="Z164" s="98"/>
      <c r="AA164" s="98"/>
      <c r="AB164" s="65">
        <f>W164+X164+Y164+Z164</f>
        <v>207.8</v>
      </c>
      <c r="AC164" s="26"/>
      <c r="AD164" s="26"/>
      <c r="AE164" s="26"/>
    </row>
    <row r="165" spans="1:31" x14ac:dyDescent="0.2">
      <c r="A165" s="15"/>
      <c r="B165" s="36" t="s">
        <v>138</v>
      </c>
      <c r="C165" s="2">
        <v>905</v>
      </c>
      <c r="D165" s="2" t="s">
        <v>14</v>
      </c>
      <c r="E165" s="2" t="s">
        <v>20</v>
      </c>
      <c r="F165" s="2" t="s">
        <v>186</v>
      </c>
      <c r="G165" s="9"/>
      <c r="H165" s="16"/>
      <c r="I165" s="61">
        <f>I166</f>
        <v>3495</v>
      </c>
      <c r="J165" s="61">
        <f t="shared" ref="J165:V166" si="118">J166</f>
        <v>6.5</v>
      </c>
      <c r="K165" s="61">
        <f t="shared" si="118"/>
        <v>0</v>
      </c>
      <c r="L165" s="61">
        <f t="shared" si="118"/>
        <v>0</v>
      </c>
      <c r="M165" s="75">
        <f t="shared" si="118"/>
        <v>3501.5</v>
      </c>
      <c r="N165" s="75">
        <f t="shared" si="118"/>
        <v>1000</v>
      </c>
      <c r="O165" s="75">
        <f t="shared" si="118"/>
        <v>0</v>
      </c>
      <c r="P165" s="75">
        <f t="shared" si="118"/>
        <v>0</v>
      </c>
      <c r="Q165" s="75">
        <f t="shared" si="118"/>
        <v>0</v>
      </c>
      <c r="R165" s="75">
        <f t="shared" si="118"/>
        <v>0</v>
      </c>
      <c r="S165" s="90">
        <f t="shared" ref="S165:AB165" si="119">S166+S168</f>
        <v>4501.5</v>
      </c>
      <c r="T165" s="90">
        <f t="shared" si="119"/>
        <v>0</v>
      </c>
      <c r="U165" s="90">
        <f t="shared" si="119"/>
        <v>213.10000000000002</v>
      </c>
      <c r="V165" s="90">
        <f t="shared" si="119"/>
        <v>0</v>
      </c>
      <c r="W165" s="96">
        <f t="shared" si="119"/>
        <v>4714.6000000000004</v>
      </c>
      <c r="X165" s="96">
        <f t="shared" si="119"/>
        <v>0</v>
      </c>
      <c r="Y165" s="96">
        <f t="shared" si="119"/>
        <v>-50</v>
      </c>
      <c r="Z165" s="96">
        <f t="shared" si="119"/>
        <v>0</v>
      </c>
      <c r="AA165" s="96">
        <f t="shared" si="119"/>
        <v>0</v>
      </c>
      <c r="AB165" s="86">
        <f t="shared" si="119"/>
        <v>7735.3</v>
      </c>
      <c r="AC165" s="26"/>
      <c r="AD165" s="26"/>
      <c r="AE165" s="26"/>
    </row>
    <row r="166" spans="1:31" ht="31.5" x14ac:dyDescent="0.2">
      <c r="A166" s="15"/>
      <c r="B166" s="36" t="s">
        <v>332</v>
      </c>
      <c r="C166" s="2">
        <v>905</v>
      </c>
      <c r="D166" s="2" t="s">
        <v>14</v>
      </c>
      <c r="E166" s="2" t="s">
        <v>20</v>
      </c>
      <c r="F166" s="2" t="s">
        <v>188</v>
      </c>
      <c r="G166" s="9"/>
      <c r="H166" s="16"/>
      <c r="I166" s="61">
        <f>I167</f>
        <v>3495</v>
      </c>
      <c r="J166" s="61">
        <f>J167</f>
        <v>6.5</v>
      </c>
      <c r="K166" s="61">
        <f t="shared" si="118"/>
        <v>0</v>
      </c>
      <c r="L166" s="61">
        <f t="shared" si="118"/>
        <v>0</v>
      </c>
      <c r="M166" s="75">
        <f t="shared" si="118"/>
        <v>3501.5</v>
      </c>
      <c r="N166" s="75">
        <f t="shared" si="118"/>
        <v>1000</v>
      </c>
      <c r="O166" s="75">
        <f t="shared" si="118"/>
        <v>0</v>
      </c>
      <c r="P166" s="75">
        <f t="shared" si="118"/>
        <v>0</v>
      </c>
      <c r="Q166" s="75">
        <f t="shared" si="118"/>
        <v>0</v>
      </c>
      <c r="R166" s="75">
        <f t="shared" si="118"/>
        <v>0</v>
      </c>
      <c r="S166" s="90">
        <f t="shared" si="118"/>
        <v>4501.5</v>
      </c>
      <c r="T166" s="90">
        <f t="shared" si="118"/>
        <v>0</v>
      </c>
      <c r="U166" s="90">
        <f t="shared" si="118"/>
        <v>-514</v>
      </c>
      <c r="V166" s="90">
        <f t="shared" si="118"/>
        <v>0</v>
      </c>
      <c r="W166" s="96">
        <f>W167</f>
        <v>3987.5</v>
      </c>
      <c r="X166" s="96">
        <f t="shared" ref="X166:AB166" si="120">X167</f>
        <v>0</v>
      </c>
      <c r="Y166" s="96">
        <f t="shared" si="120"/>
        <v>-50</v>
      </c>
      <c r="Z166" s="96">
        <f t="shared" si="120"/>
        <v>0</v>
      </c>
      <c r="AA166" s="96">
        <f t="shared" si="120"/>
        <v>0</v>
      </c>
      <c r="AB166" s="86">
        <f t="shared" si="120"/>
        <v>7008.2</v>
      </c>
      <c r="AC166" s="26"/>
      <c r="AD166" s="26"/>
      <c r="AE166" s="26"/>
    </row>
    <row r="167" spans="1:31" ht="31.5" x14ac:dyDescent="0.2">
      <c r="A167" s="15"/>
      <c r="B167" s="8" t="s">
        <v>15</v>
      </c>
      <c r="C167" s="2">
        <v>905</v>
      </c>
      <c r="D167" s="2" t="s">
        <v>14</v>
      </c>
      <c r="E167" s="2" t="s">
        <v>20</v>
      </c>
      <c r="F167" s="2" t="s">
        <v>188</v>
      </c>
      <c r="G167" s="9" t="s">
        <v>16</v>
      </c>
      <c r="H167" s="16"/>
      <c r="I167" s="61">
        <v>3495</v>
      </c>
      <c r="J167" s="65">
        <v>6.5</v>
      </c>
      <c r="K167" s="65"/>
      <c r="L167" s="65"/>
      <c r="M167" s="79">
        <f>I167+J167+K167+L167</f>
        <v>3501.5</v>
      </c>
      <c r="N167" s="79">
        <v>1000</v>
      </c>
      <c r="O167" s="77"/>
      <c r="P167" s="77"/>
      <c r="Q167" s="77"/>
      <c r="R167" s="77"/>
      <c r="S167" s="77">
        <f>M167+N167+O167+P167+Q167</f>
        <v>4501.5</v>
      </c>
      <c r="T167" s="77"/>
      <c r="U167" s="77">
        <v>-514</v>
      </c>
      <c r="V167" s="77"/>
      <c r="W167" s="98">
        <f>S167+T167+U167+V167</f>
        <v>3987.5</v>
      </c>
      <c r="X167" s="98"/>
      <c r="Y167" s="98">
        <v>-50</v>
      </c>
      <c r="Z167" s="98"/>
      <c r="AA167" s="98"/>
      <c r="AB167" s="65">
        <v>7008.2</v>
      </c>
      <c r="AC167" s="26"/>
      <c r="AD167" s="26"/>
      <c r="AE167" s="26"/>
    </row>
    <row r="168" spans="1:31" x14ac:dyDescent="0.2">
      <c r="A168" s="15"/>
      <c r="B168" s="8" t="s">
        <v>493</v>
      </c>
      <c r="C168" s="2">
        <v>905</v>
      </c>
      <c r="D168" s="2" t="s">
        <v>14</v>
      </c>
      <c r="E168" s="2" t="s">
        <v>20</v>
      </c>
      <c r="F168" s="2" t="s">
        <v>492</v>
      </c>
      <c r="G168" s="9"/>
      <c r="H168" s="16"/>
      <c r="I168" s="61"/>
      <c r="J168" s="78"/>
      <c r="K168" s="78"/>
      <c r="L168" s="78"/>
      <c r="M168" s="79"/>
      <c r="N168" s="79"/>
      <c r="O168" s="79"/>
      <c r="P168" s="79"/>
      <c r="Q168" s="79"/>
      <c r="R168" s="79"/>
      <c r="S168" s="77">
        <f>S169</f>
        <v>0</v>
      </c>
      <c r="T168" s="77">
        <f t="shared" ref="T168:AB168" si="121">T169</f>
        <v>0</v>
      </c>
      <c r="U168" s="77">
        <f t="shared" si="121"/>
        <v>727.1</v>
      </c>
      <c r="V168" s="77">
        <f t="shared" si="121"/>
        <v>0</v>
      </c>
      <c r="W168" s="98">
        <f t="shared" si="121"/>
        <v>727.1</v>
      </c>
      <c r="X168" s="98">
        <f t="shared" si="121"/>
        <v>0</v>
      </c>
      <c r="Y168" s="98">
        <f t="shared" si="121"/>
        <v>0</v>
      </c>
      <c r="Z168" s="98">
        <f t="shared" si="121"/>
        <v>0</v>
      </c>
      <c r="AA168" s="98"/>
      <c r="AB168" s="65">
        <f t="shared" si="121"/>
        <v>727.1</v>
      </c>
      <c r="AC168" s="26"/>
      <c r="AD168" s="26"/>
      <c r="AE168" s="26"/>
    </row>
    <row r="169" spans="1:31" ht="31.5" x14ac:dyDescent="0.2">
      <c r="A169" s="15"/>
      <c r="B169" s="8" t="s">
        <v>15</v>
      </c>
      <c r="C169" s="2">
        <v>905</v>
      </c>
      <c r="D169" s="2" t="s">
        <v>14</v>
      </c>
      <c r="E169" s="2" t="s">
        <v>20</v>
      </c>
      <c r="F169" s="2" t="s">
        <v>492</v>
      </c>
      <c r="G169" s="9">
        <v>600</v>
      </c>
      <c r="H169" s="16"/>
      <c r="I169" s="61"/>
      <c r="J169" s="78"/>
      <c r="K169" s="78"/>
      <c r="L169" s="78"/>
      <c r="M169" s="79"/>
      <c r="N169" s="79"/>
      <c r="O169" s="79"/>
      <c r="P169" s="79"/>
      <c r="Q169" s="79"/>
      <c r="R169" s="79"/>
      <c r="S169" s="77">
        <v>0</v>
      </c>
      <c r="T169" s="77"/>
      <c r="U169" s="77">
        <v>727.1</v>
      </c>
      <c r="V169" s="77"/>
      <c r="W169" s="98">
        <f>S169+T169+U169+V169</f>
        <v>727.1</v>
      </c>
      <c r="X169" s="98"/>
      <c r="Y169" s="98"/>
      <c r="Z169" s="98"/>
      <c r="AA169" s="98"/>
      <c r="AB169" s="65">
        <f>W169+X169+Y169+Z169</f>
        <v>727.1</v>
      </c>
      <c r="AC169" s="26"/>
      <c r="AD169" s="26"/>
      <c r="AE169" s="26"/>
    </row>
    <row r="170" spans="1:31" x14ac:dyDescent="0.2">
      <c r="A170" s="15"/>
      <c r="B170" s="8" t="s">
        <v>286</v>
      </c>
      <c r="C170" s="2">
        <v>905</v>
      </c>
      <c r="D170" s="2" t="s">
        <v>14</v>
      </c>
      <c r="E170" s="2" t="s">
        <v>20</v>
      </c>
      <c r="F170" s="2" t="s">
        <v>259</v>
      </c>
      <c r="G170" s="9"/>
      <c r="H170" s="16"/>
      <c r="I170" s="61">
        <f>I171+I175+I173</f>
        <v>86411.7</v>
      </c>
      <c r="J170" s="61">
        <f t="shared" ref="J170:AB170" si="122">J171+J175+J173</f>
        <v>4422.7</v>
      </c>
      <c r="K170" s="61">
        <f t="shared" si="122"/>
        <v>0</v>
      </c>
      <c r="L170" s="61">
        <f t="shared" si="122"/>
        <v>0</v>
      </c>
      <c r="M170" s="75">
        <f t="shared" si="122"/>
        <v>90834.4</v>
      </c>
      <c r="N170" s="75">
        <f t="shared" si="122"/>
        <v>0</v>
      </c>
      <c r="O170" s="75">
        <f t="shared" si="122"/>
        <v>0</v>
      </c>
      <c r="P170" s="75">
        <f t="shared" si="122"/>
        <v>0</v>
      </c>
      <c r="Q170" s="75">
        <f t="shared" si="122"/>
        <v>0</v>
      </c>
      <c r="R170" s="75">
        <f t="shared" si="122"/>
        <v>0</v>
      </c>
      <c r="S170" s="90">
        <f t="shared" si="122"/>
        <v>90834.4</v>
      </c>
      <c r="T170" s="90">
        <f t="shared" si="122"/>
        <v>0</v>
      </c>
      <c r="U170" s="90">
        <f t="shared" si="122"/>
        <v>-1291.0999999999999</v>
      </c>
      <c r="V170" s="90">
        <f t="shared" si="122"/>
        <v>0</v>
      </c>
      <c r="W170" s="96">
        <f t="shared" si="122"/>
        <v>89543.3</v>
      </c>
      <c r="X170" s="96">
        <f t="shared" si="122"/>
        <v>0</v>
      </c>
      <c r="Y170" s="96">
        <f t="shared" si="122"/>
        <v>0</v>
      </c>
      <c r="Z170" s="96">
        <f t="shared" si="122"/>
        <v>0</v>
      </c>
      <c r="AA170" s="96">
        <f t="shared" si="122"/>
        <v>2300</v>
      </c>
      <c r="AB170" s="86">
        <f t="shared" si="122"/>
        <v>91843.3</v>
      </c>
      <c r="AC170" s="26"/>
      <c r="AD170" s="26"/>
      <c r="AE170" s="26"/>
    </row>
    <row r="171" spans="1:31" ht="31.5" x14ac:dyDescent="0.2">
      <c r="A171" s="15"/>
      <c r="B171" s="8" t="s">
        <v>74</v>
      </c>
      <c r="C171" s="2">
        <v>905</v>
      </c>
      <c r="D171" s="2" t="s">
        <v>14</v>
      </c>
      <c r="E171" s="2" t="s">
        <v>20</v>
      </c>
      <c r="F171" s="2" t="s">
        <v>189</v>
      </c>
      <c r="G171" s="9"/>
      <c r="H171" s="16"/>
      <c r="I171" s="61">
        <f>I172</f>
        <v>36932</v>
      </c>
      <c r="J171" s="61">
        <f t="shared" ref="J171:AB171" si="123">J172</f>
        <v>4273.3999999999996</v>
      </c>
      <c r="K171" s="61">
        <f t="shared" si="123"/>
        <v>0</v>
      </c>
      <c r="L171" s="61">
        <f t="shared" si="123"/>
        <v>0</v>
      </c>
      <c r="M171" s="75">
        <f t="shared" si="123"/>
        <v>41205.4</v>
      </c>
      <c r="N171" s="75">
        <f t="shared" si="123"/>
        <v>0</v>
      </c>
      <c r="O171" s="75">
        <f t="shared" si="123"/>
        <v>0</v>
      </c>
      <c r="P171" s="75">
        <f t="shared" si="123"/>
        <v>0</v>
      </c>
      <c r="Q171" s="75">
        <f t="shared" si="123"/>
        <v>0</v>
      </c>
      <c r="R171" s="75">
        <f t="shared" si="123"/>
        <v>0</v>
      </c>
      <c r="S171" s="90">
        <f t="shared" si="123"/>
        <v>41205.4</v>
      </c>
      <c r="T171" s="90">
        <f t="shared" si="123"/>
        <v>0</v>
      </c>
      <c r="U171" s="90">
        <f t="shared" si="123"/>
        <v>-1291.0999999999999</v>
      </c>
      <c r="V171" s="90">
        <f t="shared" si="123"/>
        <v>0</v>
      </c>
      <c r="W171" s="96">
        <f t="shared" si="123"/>
        <v>39914.300000000003</v>
      </c>
      <c r="X171" s="96">
        <f t="shared" si="123"/>
        <v>0</v>
      </c>
      <c r="Y171" s="96">
        <f t="shared" si="123"/>
        <v>0</v>
      </c>
      <c r="Z171" s="96">
        <f t="shared" si="123"/>
        <v>0</v>
      </c>
      <c r="AA171" s="96"/>
      <c r="AB171" s="86">
        <f t="shared" si="123"/>
        <v>39914.300000000003</v>
      </c>
      <c r="AC171" s="26"/>
      <c r="AD171" s="26"/>
      <c r="AE171" s="26"/>
    </row>
    <row r="172" spans="1:31" ht="31.5" x14ac:dyDescent="0.2">
      <c r="A172" s="15"/>
      <c r="B172" s="8" t="s">
        <v>15</v>
      </c>
      <c r="C172" s="2">
        <v>905</v>
      </c>
      <c r="D172" s="2" t="s">
        <v>14</v>
      </c>
      <c r="E172" s="2" t="s">
        <v>20</v>
      </c>
      <c r="F172" s="2" t="s">
        <v>189</v>
      </c>
      <c r="G172" s="9">
        <v>600</v>
      </c>
      <c r="H172" s="16"/>
      <c r="I172" s="61">
        <v>36932</v>
      </c>
      <c r="J172" s="65">
        <f>4422.7-149.3</f>
        <v>4273.3999999999996</v>
      </c>
      <c r="K172" s="65"/>
      <c r="L172" s="65"/>
      <c r="M172" s="79">
        <f>I172+J172+K172+L172</f>
        <v>41205.4</v>
      </c>
      <c r="N172" s="79"/>
      <c r="O172" s="77"/>
      <c r="P172" s="77"/>
      <c r="Q172" s="77"/>
      <c r="R172" s="77"/>
      <c r="S172" s="77">
        <f>M172+N172+O172+P172+Q172</f>
        <v>41205.4</v>
      </c>
      <c r="T172" s="77"/>
      <c r="U172" s="77">
        <v>-1291.0999999999999</v>
      </c>
      <c r="V172" s="77"/>
      <c r="W172" s="98">
        <f>S172+T172+U172+V172</f>
        <v>39914.300000000003</v>
      </c>
      <c r="X172" s="98"/>
      <c r="Y172" s="98"/>
      <c r="Z172" s="98"/>
      <c r="AA172" s="98"/>
      <c r="AB172" s="65">
        <f>W172+X172+Y172+Z172</f>
        <v>39914.300000000003</v>
      </c>
      <c r="AC172" s="26"/>
      <c r="AD172" s="26"/>
      <c r="AE172" s="26"/>
    </row>
    <row r="173" spans="1:31" ht="31.5" x14ac:dyDescent="0.2">
      <c r="A173" s="15"/>
      <c r="B173" s="35" t="s">
        <v>425</v>
      </c>
      <c r="C173" s="2">
        <v>905</v>
      </c>
      <c r="D173" s="2" t="s">
        <v>14</v>
      </c>
      <c r="E173" s="2" t="s">
        <v>20</v>
      </c>
      <c r="F173" s="2" t="s">
        <v>431</v>
      </c>
      <c r="G173" s="9"/>
      <c r="H173" s="16"/>
      <c r="I173" s="61">
        <f>I174</f>
        <v>2835.7</v>
      </c>
      <c r="J173" s="61">
        <f>J174</f>
        <v>149.30000000000001</v>
      </c>
      <c r="K173" s="61">
        <f t="shared" ref="K173:AB173" si="124">K174</f>
        <v>0</v>
      </c>
      <c r="L173" s="61">
        <f t="shared" si="124"/>
        <v>0</v>
      </c>
      <c r="M173" s="75">
        <f t="shared" si="124"/>
        <v>2985</v>
      </c>
      <c r="N173" s="75">
        <f t="shared" si="124"/>
        <v>0</v>
      </c>
      <c r="O173" s="75">
        <f t="shared" si="124"/>
        <v>0</v>
      </c>
      <c r="P173" s="75">
        <f t="shared" si="124"/>
        <v>0</v>
      </c>
      <c r="Q173" s="75">
        <f t="shared" si="124"/>
        <v>0</v>
      </c>
      <c r="R173" s="75">
        <f t="shared" si="124"/>
        <v>0</v>
      </c>
      <c r="S173" s="90">
        <f t="shared" si="124"/>
        <v>2985</v>
      </c>
      <c r="T173" s="90">
        <f t="shared" si="124"/>
        <v>0</v>
      </c>
      <c r="U173" s="90">
        <f t="shared" si="124"/>
        <v>0</v>
      </c>
      <c r="V173" s="90">
        <f t="shared" si="124"/>
        <v>0</v>
      </c>
      <c r="W173" s="96">
        <f t="shared" si="124"/>
        <v>2985</v>
      </c>
      <c r="X173" s="96">
        <f t="shared" si="124"/>
        <v>0</v>
      </c>
      <c r="Y173" s="96">
        <f t="shared" si="124"/>
        <v>0</v>
      </c>
      <c r="Z173" s="96">
        <f t="shared" si="124"/>
        <v>0</v>
      </c>
      <c r="AA173" s="96"/>
      <c r="AB173" s="86">
        <f t="shared" si="124"/>
        <v>2985</v>
      </c>
      <c r="AC173" s="26"/>
      <c r="AD173" s="26"/>
      <c r="AE173" s="26"/>
    </row>
    <row r="174" spans="1:31" ht="31.5" x14ac:dyDescent="0.2">
      <c r="A174" s="15"/>
      <c r="B174" s="8" t="s">
        <v>15</v>
      </c>
      <c r="C174" s="2">
        <v>905</v>
      </c>
      <c r="D174" s="2" t="s">
        <v>14</v>
      </c>
      <c r="E174" s="2" t="s">
        <v>20</v>
      </c>
      <c r="F174" s="2" t="s">
        <v>431</v>
      </c>
      <c r="G174" s="9">
        <v>600</v>
      </c>
      <c r="H174" s="16"/>
      <c r="I174" s="61">
        <v>2835.7</v>
      </c>
      <c r="J174" s="65">
        <v>149.30000000000001</v>
      </c>
      <c r="K174" s="65"/>
      <c r="L174" s="65"/>
      <c r="M174" s="79">
        <f>I174+J174+K174+L174</f>
        <v>2985</v>
      </c>
      <c r="N174" s="79"/>
      <c r="O174" s="77"/>
      <c r="P174" s="77"/>
      <c r="Q174" s="77"/>
      <c r="R174" s="77"/>
      <c r="S174" s="77">
        <f>M174+N174+O174+P174+Q174</f>
        <v>2985</v>
      </c>
      <c r="T174" s="77"/>
      <c r="U174" s="77"/>
      <c r="V174" s="77"/>
      <c r="W174" s="98">
        <f>S174+T174+U174+V174</f>
        <v>2985</v>
      </c>
      <c r="X174" s="98"/>
      <c r="Y174" s="98"/>
      <c r="Z174" s="98"/>
      <c r="AA174" s="98"/>
      <c r="AB174" s="65">
        <f>W174+X174+Y174+Z174</f>
        <v>2985</v>
      </c>
      <c r="AC174" s="26"/>
      <c r="AD174" s="26"/>
      <c r="AE174" s="26"/>
    </row>
    <row r="175" spans="1:31" ht="47.25" x14ac:dyDescent="0.2">
      <c r="A175" s="10" t="s">
        <v>0</v>
      </c>
      <c r="B175" s="8" t="s">
        <v>191</v>
      </c>
      <c r="C175" s="2">
        <v>905</v>
      </c>
      <c r="D175" s="2" t="s">
        <v>14</v>
      </c>
      <c r="E175" s="2" t="s">
        <v>20</v>
      </c>
      <c r="F175" s="2" t="s">
        <v>190</v>
      </c>
      <c r="G175" s="9" t="s">
        <v>0</v>
      </c>
      <c r="H175" s="16"/>
      <c r="I175" s="61">
        <f>I176</f>
        <v>46644</v>
      </c>
      <c r="J175" s="61">
        <f t="shared" ref="J175:AB175" si="125">J176</f>
        <v>0</v>
      </c>
      <c r="K175" s="61">
        <f t="shared" si="125"/>
        <v>0</v>
      </c>
      <c r="L175" s="61">
        <f t="shared" si="125"/>
        <v>0</v>
      </c>
      <c r="M175" s="75">
        <f t="shared" si="125"/>
        <v>46644</v>
      </c>
      <c r="N175" s="75">
        <f t="shared" si="125"/>
        <v>0</v>
      </c>
      <c r="O175" s="75">
        <f t="shared" si="125"/>
        <v>0</v>
      </c>
      <c r="P175" s="75">
        <f t="shared" si="125"/>
        <v>0</v>
      </c>
      <c r="Q175" s="75">
        <f t="shared" si="125"/>
        <v>0</v>
      </c>
      <c r="R175" s="75">
        <f t="shared" si="125"/>
        <v>0</v>
      </c>
      <c r="S175" s="90">
        <f t="shared" si="125"/>
        <v>46644</v>
      </c>
      <c r="T175" s="90">
        <f t="shared" si="125"/>
        <v>0</v>
      </c>
      <c r="U175" s="90">
        <f t="shared" si="125"/>
        <v>0</v>
      </c>
      <c r="V175" s="90">
        <f t="shared" si="125"/>
        <v>0</v>
      </c>
      <c r="W175" s="96">
        <f t="shared" si="125"/>
        <v>46644</v>
      </c>
      <c r="X175" s="96">
        <f t="shared" si="125"/>
        <v>0</v>
      </c>
      <c r="Y175" s="96">
        <f t="shared" si="125"/>
        <v>0</v>
      </c>
      <c r="Z175" s="96">
        <f t="shared" si="125"/>
        <v>0</v>
      </c>
      <c r="AA175" s="96">
        <f t="shared" si="125"/>
        <v>2300</v>
      </c>
      <c r="AB175" s="86">
        <f t="shared" si="125"/>
        <v>48944</v>
      </c>
      <c r="AC175" s="26"/>
      <c r="AD175" s="26"/>
      <c r="AE175" s="26"/>
    </row>
    <row r="176" spans="1:31" ht="31.5" x14ac:dyDescent="0.2">
      <c r="A176" s="10" t="s">
        <v>0</v>
      </c>
      <c r="B176" s="8" t="s">
        <v>15</v>
      </c>
      <c r="C176" s="2">
        <v>905</v>
      </c>
      <c r="D176" s="2" t="s">
        <v>14</v>
      </c>
      <c r="E176" s="2" t="s">
        <v>20</v>
      </c>
      <c r="F176" s="2" t="s">
        <v>190</v>
      </c>
      <c r="G176" s="9">
        <v>600</v>
      </c>
      <c r="H176" s="16"/>
      <c r="I176" s="61">
        <v>46644</v>
      </c>
      <c r="J176" s="65"/>
      <c r="K176" s="65"/>
      <c r="L176" s="65"/>
      <c r="M176" s="79">
        <f>I176+J176+K176+L176</f>
        <v>46644</v>
      </c>
      <c r="N176" s="79"/>
      <c r="O176" s="77"/>
      <c r="P176" s="77"/>
      <c r="Q176" s="77"/>
      <c r="R176" s="77"/>
      <c r="S176" s="77">
        <f>M176+N176+O176+P176+Q176</f>
        <v>46644</v>
      </c>
      <c r="T176" s="77"/>
      <c r="U176" s="77"/>
      <c r="V176" s="77"/>
      <c r="W176" s="98">
        <f>S176+T176+U176+V176</f>
        <v>46644</v>
      </c>
      <c r="X176" s="98"/>
      <c r="Y176" s="98"/>
      <c r="Z176" s="98"/>
      <c r="AA176" s="98">
        <v>2300</v>
      </c>
      <c r="AB176" s="65">
        <f>W176+X176+Y176+Z176+AA176</f>
        <v>48944</v>
      </c>
      <c r="AC176" s="26"/>
      <c r="AD176" s="26"/>
      <c r="AE176" s="26"/>
    </row>
    <row r="177" spans="1:31" x14ac:dyDescent="0.2">
      <c r="A177" s="15"/>
      <c r="B177" s="4" t="s">
        <v>136</v>
      </c>
      <c r="C177" s="37">
        <v>905</v>
      </c>
      <c r="D177" s="3" t="s">
        <v>14</v>
      </c>
      <c r="E177" s="3" t="s">
        <v>20</v>
      </c>
      <c r="F177" s="2" t="s">
        <v>277</v>
      </c>
      <c r="G177" s="9"/>
      <c r="H177" s="16"/>
      <c r="I177" s="61">
        <f>I178</f>
        <v>1300</v>
      </c>
      <c r="J177" s="61">
        <f t="shared" ref="J177:AB177" si="126">J178</f>
        <v>0</v>
      </c>
      <c r="K177" s="61">
        <f t="shared" si="126"/>
        <v>0</v>
      </c>
      <c r="L177" s="61">
        <f t="shared" si="126"/>
        <v>0</v>
      </c>
      <c r="M177" s="75">
        <f t="shared" si="126"/>
        <v>1300</v>
      </c>
      <c r="N177" s="75">
        <f t="shared" si="126"/>
        <v>0</v>
      </c>
      <c r="O177" s="75">
        <f t="shared" si="126"/>
        <v>0</v>
      </c>
      <c r="P177" s="75">
        <f t="shared" si="126"/>
        <v>0</v>
      </c>
      <c r="Q177" s="75">
        <f t="shared" si="126"/>
        <v>0</v>
      </c>
      <c r="R177" s="75">
        <f t="shared" si="126"/>
        <v>0</v>
      </c>
      <c r="S177" s="90">
        <f t="shared" si="126"/>
        <v>1300</v>
      </c>
      <c r="T177" s="90">
        <f t="shared" si="126"/>
        <v>0</v>
      </c>
      <c r="U177" s="90">
        <f t="shared" si="126"/>
        <v>0</v>
      </c>
      <c r="V177" s="90">
        <f t="shared" si="126"/>
        <v>0</v>
      </c>
      <c r="W177" s="96">
        <f t="shared" si="126"/>
        <v>1300</v>
      </c>
      <c r="X177" s="96">
        <f t="shared" si="126"/>
        <v>0</v>
      </c>
      <c r="Y177" s="96">
        <f t="shared" si="126"/>
        <v>0</v>
      </c>
      <c r="Z177" s="96">
        <f t="shared" si="126"/>
        <v>0</v>
      </c>
      <c r="AA177" s="96"/>
      <c r="AB177" s="86">
        <f t="shared" si="126"/>
        <v>1300</v>
      </c>
      <c r="AC177" s="26"/>
      <c r="AD177" s="26"/>
      <c r="AE177" s="26"/>
    </row>
    <row r="178" spans="1:31" ht="31.5" x14ac:dyDescent="0.2">
      <c r="A178" s="15"/>
      <c r="B178" s="14" t="s">
        <v>15</v>
      </c>
      <c r="C178" s="37">
        <v>905</v>
      </c>
      <c r="D178" s="3" t="s">
        <v>14</v>
      </c>
      <c r="E178" s="3" t="s">
        <v>20</v>
      </c>
      <c r="F178" s="2" t="s">
        <v>277</v>
      </c>
      <c r="G178" s="9">
        <v>600</v>
      </c>
      <c r="H178" s="16"/>
      <c r="I178" s="61">
        <v>1300</v>
      </c>
      <c r="J178" s="65"/>
      <c r="K178" s="65"/>
      <c r="L178" s="65"/>
      <c r="M178" s="79">
        <f>I178+J178+K178+L178</f>
        <v>1300</v>
      </c>
      <c r="N178" s="79"/>
      <c r="O178" s="77"/>
      <c r="P178" s="77"/>
      <c r="Q178" s="77"/>
      <c r="R178" s="77"/>
      <c r="S178" s="77">
        <f>M178+N178+O178+P178+Q178</f>
        <v>1300</v>
      </c>
      <c r="T178" s="77"/>
      <c r="U178" s="77"/>
      <c r="V178" s="77"/>
      <c r="W178" s="98">
        <f>S178+T178+U178+V178</f>
        <v>1300</v>
      </c>
      <c r="X178" s="98"/>
      <c r="Y178" s="98"/>
      <c r="Z178" s="98"/>
      <c r="AA178" s="98"/>
      <c r="AB178" s="65">
        <f>W178+X178+Y178+Z178</f>
        <v>1300</v>
      </c>
      <c r="AC178" s="26"/>
      <c r="AD178" s="26"/>
      <c r="AE178" s="26"/>
    </row>
    <row r="179" spans="1:31" ht="54" customHeight="1" x14ac:dyDescent="0.2">
      <c r="A179" s="15"/>
      <c r="B179" s="4" t="str">
        <f>'[1]2018'!B207</f>
        <v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C179" s="37">
        <f>'[1]2018'!C207</f>
        <v>905</v>
      </c>
      <c r="D179" s="3" t="str">
        <f>'[1]2018'!D207</f>
        <v>07</v>
      </c>
      <c r="E179" s="3" t="str">
        <f>'[1]2018'!E207</f>
        <v>01</v>
      </c>
      <c r="F179" s="2" t="str">
        <f>'[1]2018'!F207</f>
        <v>62 1 06 L1590</v>
      </c>
      <c r="G179" s="9"/>
      <c r="H179" s="16">
        <f>'[1]2018'!H207</f>
        <v>0</v>
      </c>
      <c r="I179" s="61">
        <f>I180</f>
        <v>11928.7</v>
      </c>
      <c r="J179" s="61">
        <f t="shared" ref="J179:AB179" si="127">J180</f>
        <v>0</v>
      </c>
      <c r="K179" s="61">
        <f t="shared" si="127"/>
        <v>0</v>
      </c>
      <c r="L179" s="61">
        <f t="shared" si="127"/>
        <v>0</v>
      </c>
      <c r="M179" s="75">
        <f t="shared" si="127"/>
        <v>11928.7</v>
      </c>
      <c r="N179" s="75">
        <f t="shared" si="127"/>
        <v>0</v>
      </c>
      <c r="O179" s="75">
        <f t="shared" si="127"/>
        <v>0</v>
      </c>
      <c r="P179" s="75">
        <f t="shared" si="127"/>
        <v>0</v>
      </c>
      <c r="Q179" s="75">
        <f t="shared" si="127"/>
        <v>0</v>
      </c>
      <c r="R179" s="75">
        <f t="shared" si="127"/>
        <v>0</v>
      </c>
      <c r="S179" s="90">
        <f t="shared" si="127"/>
        <v>11928.7</v>
      </c>
      <c r="T179" s="90">
        <f t="shared" si="127"/>
        <v>0</v>
      </c>
      <c r="U179" s="90">
        <f t="shared" si="127"/>
        <v>0</v>
      </c>
      <c r="V179" s="90">
        <f t="shared" si="127"/>
        <v>0</v>
      </c>
      <c r="W179" s="96">
        <f t="shared" si="127"/>
        <v>11928.7</v>
      </c>
      <c r="X179" s="96">
        <f t="shared" si="127"/>
        <v>0</v>
      </c>
      <c r="Y179" s="96">
        <f t="shared" si="127"/>
        <v>0</v>
      </c>
      <c r="Z179" s="96">
        <f t="shared" si="127"/>
        <v>0</v>
      </c>
      <c r="AA179" s="96"/>
      <c r="AB179" s="86">
        <f t="shared" si="127"/>
        <v>11928.7</v>
      </c>
      <c r="AC179" s="26"/>
      <c r="AD179" s="26"/>
      <c r="AE179" s="26"/>
    </row>
    <row r="180" spans="1:31" ht="31.5" x14ac:dyDescent="0.2">
      <c r="A180" s="15"/>
      <c r="B180" s="26" t="str">
        <f>'[1]2018'!B208</f>
        <v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v>
      </c>
      <c r="C180" s="73">
        <f>'[1]2018'!C208</f>
        <v>905</v>
      </c>
      <c r="D180" s="12" t="str">
        <f>'[1]2018'!D208</f>
        <v>07</v>
      </c>
      <c r="E180" s="12" t="str">
        <f>'[1]2018'!E208</f>
        <v>01</v>
      </c>
      <c r="F180" s="11" t="str">
        <f>'[1]2018'!F208</f>
        <v>62 1 06 L1590</v>
      </c>
      <c r="G180" s="13">
        <v>400</v>
      </c>
      <c r="H180" s="16" t="str">
        <f>'[1]2018'!H208</f>
        <v>18-В95</v>
      </c>
      <c r="I180" s="61">
        <v>11928.7</v>
      </c>
      <c r="J180" s="65"/>
      <c r="K180" s="65"/>
      <c r="L180" s="65"/>
      <c r="M180" s="79">
        <f>I180+J180+K180+L180</f>
        <v>11928.7</v>
      </c>
      <c r="N180" s="79"/>
      <c r="O180" s="77"/>
      <c r="P180" s="77"/>
      <c r="Q180" s="77"/>
      <c r="R180" s="77"/>
      <c r="S180" s="77">
        <f>M180+N180+O180+P180+Q180</f>
        <v>11928.7</v>
      </c>
      <c r="T180" s="77"/>
      <c r="U180" s="77"/>
      <c r="V180" s="77"/>
      <c r="W180" s="98">
        <f>S180+T180+U180+V180</f>
        <v>11928.7</v>
      </c>
      <c r="X180" s="98"/>
      <c r="Y180" s="98"/>
      <c r="Z180" s="98"/>
      <c r="AA180" s="98"/>
      <c r="AB180" s="65">
        <f>W180+X180+Y180+Z180</f>
        <v>11928.7</v>
      </c>
      <c r="AC180" s="26"/>
      <c r="AD180" s="26"/>
      <c r="AE180" s="26"/>
    </row>
    <row r="181" spans="1:31" ht="31.5" x14ac:dyDescent="0.2">
      <c r="A181" s="71"/>
      <c r="B181" s="4" t="s">
        <v>70</v>
      </c>
      <c r="C181" s="5">
        <v>905</v>
      </c>
      <c r="D181" s="6" t="s">
        <v>14</v>
      </c>
      <c r="E181" s="6" t="s">
        <v>20</v>
      </c>
      <c r="F181" s="5" t="s">
        <v>159</v>
      </c>
      <c r="G181" s="7" t="s">
        <v>0</v>
      </c>
      <c r="H181" s="72"/>
      <c r="I181" s="61">
        <f>I182</f>
        <v>0</v>
      </c>
      <c r="J181" s="61">
        <f t="shared" ref="J181:AB181" si="128">J182</f>
        <v>98</v>
      </c>
      <c r="K181" s="61">
        <f t="shared" si="128"/>
        <v>0</v>
      </c>
      <c r="L181" s="61">
        <f t="shared" si="128"/>
        <v>0</v>
      </c>
      <c r="M181" s="75">
        <f t="shared" si="128"/>
        <v>98</v>
      </c>
      <c r="N181" s="75">
        <f t="shared" si="128"/>
        <v>0</v>
      </c>
      <c r="O181" s="75">
        <f t="shared" si="128"/>
        <v>0</v>
      </c>
      <c r="P181" s="75">
        <f t="shared" si="128"/>
        <v>0</v>
      </c>
      <c r="Q181" s="75">
        <f t="shared" si="128"/>
        <v>0</v>
      </c>
      <c r="R181" s="75">
        <f t="shared" si="128"/>
        <v>0</v>
      </c>
      <c r="S181" s="90">
        <f t="shared" si="128"/>
        <v>98</v>
      </c>
      <c r="T181" s="90">
        <f t="shared" si="128"/>
        <v>0</v>
      </c>
      <c r="U181" s="90">
        <f t="shared" si="128"/>
        <v>0</v>
      </c>
      <c r="V181" s="90">
        <f t="shared" si="128"/>
        <v>0</v>
      </c>
      <c r="W181" s="96">
        <f t="shared" si="128"/>
        <v>98</v>
      </c>
      <c r="X181" s="96">
        <f t="shared" si="128"/>
        <v>0</v>
      </c>
      <c r="Y181" s="96">
        <f t="shared" si="128"/>
        <v>0</v>
      </c>
      <c r="Z181" s="96">
        <f t="shared" si="128"/>
        <v>280</v>
      </c>
      <c r="AA181" s="96"/>
      <c r="AB181" s="86">
        <f t="shared" si="128"/>
        <v>378</v>
      </c>
      <c r="AC181" s="26"/>
      <c r="AD181" s="26"/>
      <c r="AE181" s="26"/>
    </row>
    <row r="182" spans="1:31" ht="31.5" x14ac:dyDescent="0.2">
      <c r="A182" s="71"/>
      <c r="B182" s="4" t="s">
        <v>161</v>
      </c>
      <c r="C182" s="5">
        <v>905</v>
      </c>
      <c r="D182" s="6" t="s">
        <v>14</v>
      </c>
      <c r="E182" s="6" t="s">
        <v>20</v>
      </c>
      <c r="F182" s="5" t="s">
        <v>160</v>
      </c>
      <c r="G182" s="7" t="s">
        <v>0</v>
      </c>
      <c r="H182" s="72"/>
      <c r="I182" s="61">
        <f>I183</f>
        <v>0</v>
      </c>
      <c r="J182" s="61">
        <f t="shared" ref="J182:AB182" si="129">J183</f>
        <v>98</v>
      </c>
      <c r="K182" s="61">
        <f t="shared" si="129"/>
        <v>0</v>
      </c>
      <c r="L182" s="61">
        <f t="shared" si="129"/>
        <v>0</v>
      </c>
      <c r="M182" s="75">
        <f t="shared" si="129"/>
        <v>98</v>
      </c>
      <c r="N182" s="75">
        <f t="shared" si="129"/>
        <v>0</v>
      </c>
      <c r="O182" s="75">
        <f t="shared" si="129"/>
        <v>0</v>
      </c>
      <c r="P182" s="75">
        <f t="shared" si="129"/>
        <v>0</v>
      </c>
      <c r="Q182" s="75">
        <f t="shared" si="129"/>
        <v>0</v>
      </c>
      <c r="R182" s="75">
        <f t="shared" si="129"/>
        <v>0</v>
      </c>
      <c r="S182" s="90">
        <f t="shared" si="129"/>
        <v>98</v>
      </c>
      <c r="T182" s="90">
        <f t="shared" si="129"/>
        <v>0</v>
      </c>
      <c r="U182" s="90">
        <f t="shared" si="129"/>
        <v>0</v>
      </c>
      <c r="V182" s="90">
        <f t="shared" si="129"/>
        <v>0</v>
      </c>
      <c r="W182" s="96">
        <f t="shared" si="129"/>
        <v>98</v>
      </c>
      <c r="X182" s="96">
        <f t="shared" si="129"/>
        <v>0</v>
      </c>
      <c r="Y182" s="96">
        <f t="shared" si="129"/>
        <v>0</v>
      </c>
      <c r="Z182" s="96">
        <f t="shared" si="129"/>
        <v>280</v>
      </c>
      <c r="AA182" s="96"/>
      <c r="AB182" s="86">
        <f t="shared" si="129"/>
        <v>378</v>
      </c>
      <c r="AC182" s="26"/>
      <c r="AD182" s="26"/>
      <c r="AE182" s="26"/>
    </row>
    <row r="183" spans="1:31" ht="31.5" x14ac:dyDescent="0.2">
      <c r="A183" s="71"/>
      <c r="B183" s="4" t="s">
        <v>15</v>
      </c>
      <c r="C183" s="5">
        <v>905</v>
      </c>
      <c r="D183" s="6" t="s">
        <v>14</v>
      </c>
      <c r="E183" s="6" t="s">
        <v>20</v>
      </c>
      <c r="F183" s="5" t="s">
        <v>160</v>
      </c>
      <c r="G183" s="7" t="s">
        <v>16</v>
      </c>
      <c r="H183" s="72"/>
      <c r="I183" s="61">
        <v>0</v>
      </c>
      <c r="J183" s="78">
        <v>98</v>
      </c>
      <c r="K183" s="78"/>
      <c r="L183" s="78"/>
      <c r="M183" s="79">
        <f>I183+J183+K183+L183</f>
        <v>98</v>
      </c>
      <c r="N183" s="79"/>
      <c r="O183" s="77"/>
      <c r="P183" s="77"/>
      <c r="Q183" s="77"/>
      <c r="R183" s="77"/>
      <c r="S183" s="77">
        <f>M183+N183+O183+P183+Q183</f>
        <v>98</v>
      </c>
      <c r="T183" s="77"/>
      <c r="U183" s="77"/>
      <c r="V183" s="77"/>
      <c r="W183" s="98">
        <f>S183+T183+U183+V183</f>
        <v>98</v>
      </c>
      <c r="X183" s="98"/>
      <c r="Y183" s="98"/>
      <c r="Z183" s="98">
        <v>280</v>
      </c>
      <c r="AA183" s="98"/>
      <c r="AB183" s="65">
        <f>W183+X183+Y183+Z183</f>
        <v>378</v>
      </c>
      <c r="AC183" s="26"/>
      <c r="AD183" s="26"/>
      <c r="AE183" s="26"/>
    </row>
    <row r="184" spans="1:31" ht="31.5" x14ac:dyDescent="0.2">
      <c r="A184" s="91"/>
      <c r="B184" s="80" t="s">
        <v>143</v>
      </c>
      <c r="C184" s="28">
        <v>905</v>
      </c>
      <c r="D184" s="81" t="s">
        <v>14</v>
      </c>
      <c r="E184" s="81" t="s">
        <v>20</v>
      </c>
      <c r="F184" s="28" t="s">
        <v>157</v>
      </c>
      <c r="G184" s="29"/>
      <c r="H184" s="16" t="s">
        <v>468</v>
      </c>
      <c r="I184" s="61">
        <f>I185+I187</f>
        <v>790.3</v>
      </c>
      <c r="J184" s="61">
        <f t="shared" ref="J184:V184" si="130">J185+J187</f>
        <v>0</v>
      </c>
      <c r="K184" s="61">
        <f t="shared" si="130"/>
        <v>0</v>
      </c>
      <c r="L184" s="61">
        <f t="shared" si="130"/>
        <v>0</v>
      </c>
      <c r="M184" s="75">
        <f t="shared" si="130"/>
        <v>790.3</v>
      </c>
      <c r="N184" s="75">
        <f t="shared" si="130"/>
        <v>0</v>
      </c>
      <c r="O184" s="75">
        <f t="shared" si="130"/>
        <v>0</v>
      </c>
      <c r="P184" s="75">
        <f t="shared" si="130"/>
        <v>0</v>
      </c>
      <c r="Q184" s="75">
        <f t="shared" si="130"/>
        <v>0</v>
      </c>
      <c r="R184" s="75">
        <f t="shared" si="130"/>
        <v>0</v>
      </c>
      <c r="S184" s="90">
        <f t="shared" si="130"/>
        <v>790.3</v>
      </c>
      <c r="T184" s="90">
        <f t="shared" si="130"/>
        <v>0</v>
      </c>
      <c r="U184" s="90">
        <f t="shared" si="130"/>
        <v>0</v>
      </c>
      <c r="V184" s="90">
        <f t="shared" si="130"/>
        <v>0</v>
      </c>
      <c r="W184" s="96">
        <f>W185+W187+W189</f>
        <v>790.3</v>
      </c>
      <c r="X184" s="96">
        <f t="shared" ref="X184:AB184" si="131">X185+X187+X189</f>
        <v>0</v>
      </c>
      <c r="Y184" s="96">
        <f t="shared" si="131"/>
        <v>0</v>
      </c>
      <c r="Z184" s="96">
        <f t="shared" si="131"/>
        <v>0</v>
      </c>
      <c r="AA184" s="96"/>
      <c r="AB184" s="86">
        <f t="shared" si="131"/>
        <v>790.3</v>
      </c>
      <c r="AC184" s="26"/>
      <c r="AD184" s="26"/>
      <c r="AE184" s="26"/>
    </row>
    <row r="185" spans="1:31" ht="31.5" x14ac:dyDescent="0.2">
      <c r="A185" s="91"/>
      <c r="B185" s="1" t="s">
        <v>200</v>
      </c>
      <c r="C185" s="2">
        <v>905</v>
      </c>
      <c r="D185" s="3" t="s">
        <v>14</v>
      </c>
      <c r="E185" s="3" t="s">
        <v>20</v>
      </c>
      <c r="F185" s="2" t="s">
        <v>334</v>
      </c>
      <c r="G185" s="9"/>
      <c r="H185" s="16" t="s">
        <v>468</v>
      </c>
      <c r="I185" s="61">
        <f>I186</f>
        <v>750.3</v>
      </c>
      <c r="J185" s="61">
        <f t="shared" ref="J185:AB185" si="132">J186</f>
        <v>0</v>
      </c>
      <c r="K185" s="61">
        <f t="shared" si="132"/>
        <v>0</v>
      </c>
      <c r="L185" s="61">
        <f t="shared" si="132"/>
        <v>0</v>
      </c>
      <c r="M185" s="75">
        <f t="shared" si="132"/>
        <v>750.3</v>
      </c>
      <c r="N185" s="75">
        <f t="shared" si="132"/>
        <v>0</v>
      </c>
      <c r="O185" s="75">
        <f t="shared" si="132"/>
        <v>0</v>
      </c>
      <c r="P185" s="75">
        <f t="shared" si="132"/>
        <v>-160</v>
      </c>
      <c r="Q185" s="75">
        <f t="shared" si="132"/>
        <v>0</v>
      </c>
      <c r="R185" s="75">
        <f t="shared" si="132"/>
        <v>0</v>
      </c>
      <c r="S185" s="90">
        <f t="shared" si="132"/>
        <v>590.29999999999995</v>
      </c>
      <c r="T185" s="90">
        <f t="shared" si="132"/>
        <v>0</v>
      </c>
      <c r="U185" s="90">
        <f t="shared" si="132"/>
        <v>0</v>
      </c>
      <c r="V185" s="90">
        <f t="shared" si="132"/>
        <v>0</v>
      </c>
      <c r="W185" s="96">
        <f t="shared" si="132"/>
        <v>590.29999999999995</v>
      </c>
      <c r="X185" s="96">
        <f t="shared" si="132"/>
        <v>0</v>
      </c>
      <c r="Y185" s="96">
        <f t="shared" si="132"/>
        <v>10</v>
      </c>
      <c r="Z185" s="96">
        <f t="shared" si="132"/>
        <v>0</v>
      </c>
      <c r="AA185" s="96"/>
      <c r="AB185" s="86">
        <f t="shared" si="132"/>
        <v>600.29999999999995</v>
      </c>
      <c r="AC185" s="26"/>
      <c r="AD185" s="26"/>
      <c r="AE185" s="26"/>
    </row>
    <row r="186" spans="1:31" ht="30.75" customHeight="1" x14ac:dyDescent="0.2">
      <c r="A186" s="91"/>
      <c r="B186" s="1" t="s">
        <v>11</v>
      </c>
      <c r="C186" s="2">
        <v>905</v>
      </c>
      <c r="D186" s="3" t="s">
        <v>14</v>
      </c>
      <c r="E186" s="3" t="s">
        <v>20</v>
      </c>
      <c r="F186" s="2" t="s">
        <v>334</v>
      </c>
      <c r="G186" s="9">
        <v>600</v>
      </c>
      <c r="H186" s="16" t="s">
        <v>468</v>
      </c>
      <c r="I186" s="61">
        <v>750.3</v>
      </c>
      <c r="J186" s="65"/>
      <c r="K186" s="65"/>
      <c r="L186" s="65"/>
      <c r="M186" s="79">
        <f>I186+J186+K186+L186</f>
        <v>750.3</v>
      </c>
      <c r="N186" s="79"/>
      <c r="O186" s="77"/>
      <c r="P186" s="77">
        <v>-160</v>
      </c>
      <c r="Q186" s="77"/>
      <c r="R186" s="77"/>
      <c r="S186" s="77">
        <f>M186+N186+O186+P186+Q186</f>
        <v>590.29999999999995</v>
      </c>
      <c r="T186" s="77"/>
      <c r="U186" s="77"/>
      <c r="V186" s="77"/>
      <c r="W186" s="98">
        <f>S186+T186+U186+V186</f>
        <v>590.29999999999995</v>
      </c>
      <c r="X186" s="98"/>
      <c r="Y186" s="98">
        <v>10</v>
      </c>
      <c r="Z186" s="98"/>
      <c r="AA186" s="98"/>
      <c r="AB186" s="65">
        <f>W186+X186+Y186+Z186</f>
        <v>600.29999999999995</v>
      </c>
      <c r="AC186" s="26"/>
      <c r="AD186" s="26"/>
      <c r="AE186" s="26"/>
    </row>
    <row r="187" spans="1:31" ht="31.5" hidden="1" x14ac:dyDescent="0.2">
      <c r="A187" s="91"/>
      <c r="B187" s="35" t="s">
        <v>358</v>
      </c>
      <c r="C187" s="2">
        <v>905</v>
      </c>
      <c r="D187" s="3" t="s">
        <v>14</v>
      </c>
      <c r="E187" s="3" t="s">
        <v>20</v>
      </c>
      <c r="F187" s="2" t="s">
        <v>335</v>
      </c>
      <c r="G187" s="9"/>
      <c r="H187" s="16" t="s">
        <v>468</v>
      </c>
      <c r="I187" s="61">
        <f>I188</f>
        <v>40</v>
      </c>
      <c r="J187" s="61">
        <f t="shared" ref="J187:AB187" si="133">J188</f>
        <v>0</v>
      </c>
      <c r="K187" s="61">
        <f t="shared" si="133"/>
        <v>0</v>
      </c>
      <c r="L187" s="61">
        <f t="shared" si="133"/>
        <v>0</v>
      </c>
      <c r="M187" s="75">
        <f t="shared" si="133"/>
        <v>40</v>
      </c>
      <c r="N187" s="75">
        <f t="shared" si="133"/>
        <v>0</v>
      </c>
      <c r="O187" s="75">
        <f t="shared" si="133"/>
        <v>0</v>
      </c>
      <c r="P187" s="75">
        <f t="shared" si="133"/>
        <v>160</v>
      </c>
      <c r="Q187" s="75">
        <f t="shared" si="133"/>
        <v>0</v>
      </c>
      <c r="R187" s="75">
        <f t="shared" si="133"/>
        <v>0</v>
      </c>
      <c r="S187" s="90">
        <f t="shared" si="133"/>
        <v>200</v>
      </c>
      <c r="T187" s="90">
        <f t="shared" si="133"/>
        <v>0</v>
      </c>
      <c r="U187" s="90">
        <f t="shared" si="133"/>
        <v>0</v>
      </c>
      <c r="V187" s="90">
        <f t="shared" si="133"/>
        <v>0</v>
      </c>
      <c r="W187" s="96">
        <f t="shared" si="133"/>
        <v>200</v>
      </c>
      <c r="X187" s="96">
        <f t="shared" si="133"/>
        <v>0</v>
      </c>
      <c r="Y187" s="96">
        <f t="shared" si="133"/>
        <v>-200</v>
      </c>
      <c r="Z187" s="96">
        <f t="shared" si="133"/>
        <v>0</v>
      </c>
      <c r="AA187" s="96"/>
      <c r="AB187" s="86">
        <f t="shared" si="133"/>
        <v>0</v>
      </c>
      <c r="AC187" s="26"/>
      <c r="AD187" s="26"/>
      <c r="AE187" s="26"/>
    </row>
    <row r="188" spans="1:31" ht="31.5" hidden="1" x14ac:dyDescent="0.2">
      <c r="A188" s="91"/>
      <c r="B188" s="1" t="s">
        <v>11</v>
      </c>
      <c r="C188" s="2">
        <v>905</v>
      </c>
      <c r="D188" s="3" t="s">
        <v>14</v>
      </c>
      <c r="E188" s="3" t="s">
        <v>20</v>
      </c>
      <c r="F188" s="2" t="s">
        <v>335</v>
      </c>
      <c r="G188" s="9">
        <v>600</v>
      </c>
      <c r="H188" s="16" t="s">
        <v>468</v>
      </c>
      <c r="I188" s="61">
        <v>40</v>
      </c>
      <c r="J188" s="61"/>
      <c r="K188" s="61"/>
      <c r="L188" s="61"/>
      <c r="M188" s="75">
        <v>40</v>
      </c>
      <c r="N188" s="75"/>
      <c r="O188" s="77"/>
      <c r="P188" s="77">
        <v>160</v>
      </c>
      <c r="Q188" s="77"/>
      <c r="R188" s="77"/>
      <c r="S188" s="77">
        <f>M188+N188+O188+P188+Q188</f>
        <v>200</v>
      </c>
      <c r="T188" s="77"/>
      <c r="U188" s="77"/>
      <c r="V188" s="77"/>
      <c r="W188" s="98">
        <f>S188+T188+U188+V188</f>
        <v>200</v>
      </c>
      <c r="X188" s="98"/>
      <c r="Y188" s="98">
        <f>-190-10</f>
        <v>-200</v>
      </c>
      <c r="Z188" s="98"/>
      <c r="AA188" s="98"/>
      <c r="AB188" s="65">
        <f>W188+X188+Y188+Z188</f>
        <v>0</v>
      </c>
      <c r="AC188" s="26"/>
      <c r="AD188" s="26"/>
      <c r="AE188" s="26"/>
    </row>
    <row r="189" spans="1:31" ht="31.5" x14ac:dyDescent="0.2">
      <c r="A189" s="71"/>
      <c r="B189" s="35" t="s">
        <v>358</v>
      </c>
      <c r="C189" s="2">
        <v>905</v>
      </c>
      <c r="D189" s="3" t="s">
        <v>14</v>
      </c>
      <c r="E189" s="3" t="s">
        <v>20</v>
      </c>
      <c r="F189" s="2" t="s">
        <v>506</v>
      </c>
      <c r="G189" s="9"/>
      <c r="H189" s="16"/>
      <c r="I189" s="61"/>
      <c r="J189" s="61"/>
      <c r="K189" s="61"/>
      <c r="L189" s="61"/>
      <c r="M189" s="75"/>
      <c r="N189" s="75"/>
      <c r="O189" s="79"/>
      <c r="P189" s="79"/>
      <c r="Q189" s="79"/>
      <c r="R189" s="79"/>
      <c r="S189" s="77"/>
      <c r="T189" s="77"/>
      <c r="U189" s="77"/>
      <c r="V189" s="77"/>
      <c r="W189" s="98">
        <f>W190</f>
        <v>0</v>
      </c>
      <c r="X189" s="98">
        <f t="shared" ref="X189:AB189" si="134">X190</f>
        <v>0</v>
      </c>
      <c r="Y189" s="98">
        <f t="shared" si="134"/>
        <v>190</v>
      </c>
      <c r="Z189" s="98">
        <f t="shared" si="134"/>
        <v>0</v>
      </c>
      <c r="AA189" s="98"/>
      <c r="AB189" s="65">
        <f t="shared" si="134"/>
        <v>190</v>
      </c>
      <c r="AC189" s="26"/>
      <c r="AD189" s="26"/>
      <c r="AE189" s="26"/>
    </row>
    <row r="190" spans="1:31" x14ac:dyDescent="0.2">
      <c r="A190" s="71"/>
      <c r="B190" s="35" t="s">
        <v>11</v>
      </c>
      <c r="C190" s="2">
        <v>905</v>
      </c>
      <c r="D190" s="3" t="s">
        <v>14</v>
      </c>
      <c r="E190" s="3" t="s">
        <v>20</v>
      </c>
      <c r="F190" s="2" t="s">
        <v>506</v>
      </c>
      <c r="G190" s="9">
        <v>600</v>
      </c>
      <c r="H190" s="16"/>
      <c r="I190" s="61"/>
      <c r="J190" s="61"/>
      <c r="K190" s="61"/>
      <c r="L190" s="61"/>
      <c r="M190" s="75"/>
      <c r="N190" s="75"/>
      <c r="O190" s="79"/>
      <c r="P190" s="79"/>
      <c r="Q190" s="79"/>
      <c r="R190" s="79"/>
      <c r="S190" s="77"/>
      <c r="T190" s="77"/>
      <c r="U190" s="77"/>
      <c r="V190" s="77"/>
      <c r="W190" s="98">
        <v>0</v>
      </c>
      <c r="X190" s="98"/>
      <c r="Y190" s="98">
        <v>190</v>
      </c>
      <c r="Z190" s="98"/>
      <c r="AA190" s="98"/>
      <c r="AB190" s="65">
        <f>W190+X190+Y190+Z190</f>
        <v>190</v>
      </c>
      <c r="AC190" s="26"/>
      <c r="AD190" s="26"/>
      <c r="AE190" s="26"/>
    </row>
    <row r="191" spans="1:31" x14ac:dyDescent="0.2">
      <c r="A191" s="10" t="s">
        <v>0</v>
      </c>
      <c r="B191" s="14" t="s">
        <v>33</v>
      </c>
      <c r="C191" s="2">
        <v>905</v>
      </c>
      <c r="D191" s="2" t="s">
        <v>14</v>
      </c>
      <c r="E191" s="2" t="s">
        <v>25</v>
      </c>
      <c r="F191" s="2" t="s">
        <v>0</v>
      </c>
      <c r="G191" s="9" t="s">
        <v>0</v>
      </c>
      <c r="H191" s="16"/>
      <c r="I191" s="61">
        <f>I192+I226+I229+I232+I235</f>
        <v>238487.8</v>
      </c>
      <c r="J191" s="61">
        <f t="shared" ref="J191:V191" si="135">J192+J226+J229+J232+J235</f>
        <v>3079.1000000000004</v>
      </c>
      <c r="K191" s="61">
        <f t="shared" si="135"/>
        <v>4789.7</v>
      </c>
      <c r="L191" s="61">
        <f t="shared" si="135"/>
        <v>0</v>
      </c>
      <c r="M191" s="75">
        <f t="shared" si="135"/>
        <v>246356.6</v>
      </c>
      <c r="N191" s="75">
        <f t="shared" si="135"/>
        <v>3670.7348999999999</v>
      </c>
      <c r="O191" s="75">
        <f>O192+O226+O229+O232+O235</f>
        <v>3201.846</v>
      </c>
      <c r="P191" s="75">
        <f t="shared" si="135"/>
        <v>0</v>
      </c>
      <c r="Q191" s="75">
        <f t="shared" si="135"/>
        <v>0</v>
      </c>
      <c r="R191" s="75">
        <f t="shared" si="135"/>
        <v>0</v>
      </c>
      <c r="S191" s="90">
        <f t="shared" si="135"/>
        <v>253229.18090000001</v>
      </c>
      <c r="T191" s="90">
        <f t="shared" si="135"/>
        <v>14850</v>
      </c>
      <c r="U191" s="90">
        <f t="shared" si="135"/>
        <v>1078</v>
      </c>
      <c r="V191" s="90">
        <f t="shared" si="135"/>
        <v>0</v>
      </c>
      <c r="W191" s="96">
        <f>W192+W226+W229+W232+W235</f>
        <v>269157.18090000004</v>
      </c>
      <c r="X191" s="96">
        <f t="shared" ref="X191:AB191" si="136">X192+X226+X229+X232+X235</f>
        <v>0</v>
      </c>
      <c r="Y191" s="96">
        <f t="shared" si="136"/>
        <v>2752.29</v>
      </c>
      <c r="Z191" s="96">
        <f t="shared" si="136"/>
        <v>1850.1</v>
      </c>
      <c r="AA191" s="96">
        <f t="shared" si="136"/>
        <v>2500</v>
      </c>
      <c r="AB191" s="86">
        <f t="shared" si="136"/>
        <v>275748.77090000006</v>
      </c>
      <c r="AC191" s="125"/>
      <c r="AD191" s="26"/>
      <c r="AE191" s="26"/>
    </row>
    <row r="192" spans="1:31" x14ac:dyDescent="0.2">
      <c r="A192" s="10" t="s">
        <v>0</v>
      </c>
      <c r="B192" s="38" t="s">
        <v>87</v>
      </c>
      <c r="C192" s="2">
        <v>905</v>
      </c>
      <c r="D192" s="2" t="s">
        <v>14</v>
      </c>
      <c r="E192" s="2" t="s">
        <v>25</v>
      </c>
      <c r="F192" s="2" t="s">
        <v>182</v>
      </c>
      <c r="G192" s="9" t="s">
        <v>0</v>
      </c>
      <c r="H192" s="16"/>
      <c r="I192" s="62">
        <f>I193</f>
        <v>237606.09999999998</v>
      </c>
      <c r="J192" s="62">
        <f t="shared" ref="J192:AB192" si="137">J193</f>
        <v>3029.1000000000004</v>
      </c>
      <c r="K192" s="62">
        <f t="shared" si="137"/>
        <v>4789.7</v>
      </c>
      <c r="L192" s="62">
        <f t="shared" si="137"/>
        <v>0</v>
      </c>
      <c r="M192" s="76">
        <f t="shared" si="137"/>
        <v>245424.9</v>
      </c>
      <c r="N192" s="76">
        <f t="shared" si="137"/>
        <v>3670.7348999999999</v>
      </c>
      <c r="O192" s="76">
        <f t="shared" si="137"/>
        <v>1700</v>
      </c>
      <c r="P192" s="76">
        <f t="shared" si="137"/>
        <v>0</v>
      </c>
      <c r="Q192" s="76">
        <f t="shared" si="137"/>
        <v>0</v>
      </c>
      <c r="R192" s="76">
        <f t="shared" si="137"/>
        <v>0</v>
      </c>
      <c r="S192" s="90">
        <f t="shared" si="137"/>
        <v>250795.6349</v>
      </c>
      <c r="T192" s="90">
        <f t="shared" si="137"/>
        <v>14850</v>
      </c>
      <c r="U192" s="90">
        <f t="shared" si="137"/>
        <v>1153</v>
      </c>
      <c r="V192" s="90">
        <f t="shared" si="137"/>
        <v>0</v>
      </c>
      <c r="W192" s="96">
        <f t="shared" si="137"/>
        <v>266798.6349</v>
      </c>
      <c r="X192" s="96">
        <f t="shared" si="137"/>
        <v>0</v>
      </c>
      <c r="Y192" s="96">
        <f t="shared" si="137"/>
        <v>2880.29</v>
      </c>
      <c r="Z192" s="96">
        <f t="shared" si="137"/>
        <v>1850.1</v>
      </c>
      <c r="AA192" s="96">
        <f t="shared" si="137"/>
        <v>2500</v>
      </c>
      <c r="AB192" s="86">
        <f t="shared" si="137"/>
        <v>273518.22490000003</v>
      </c>
      <c r="AC192" s="26"/>
      <c r="AD192" s="26"/>
      <c r="AE192" s="26"/>
    </row>
    <row r="193" spans="1:31" x14ac:dyDescent="0.2">
      <c r="A193" s="10" t="s">
        <v>0</v>
      </c>
      <c r="B193" s="14" t="s">
        <v>89</v>
      </c>
      <c r="C193" s="2">
        <v>905</v>
      </c>
      <c r="D193" s="2" t="s">
        <v>14</v>
      </c>
      <c r="E193" s="2" t="s">
        <v>25</v>
      </c>
      <c r="F193" s="2" t="s">
        <v>193</v>
      </c>
      <c r="G193" s="9" t="s">
        <v>0</v>
      </c>
      <c r="H193" s="16"/>
      <c r="I193" s="61">
        <f>I194+I196+I209+I216+I218+I205</f>
        <v>237606.09999999998</v>
      </c>
      <c r="J193" s="61">
        <f t="shared" ref="J193:L193" si="138">J194+J196+J209+J216+J218+J205</f>
        <v>3029.1000000000004</v>
      </c>
      <c r="K193" s="61">
        <f t="shared" si="138"/>
        <v>4789.7</v>
      </c>
      <c r="L193" s="61">
        <f t="shared" si="138"/>
        <v>0</v>
      </c>
      <c r="M193" s="75">
        <f>M194+M196+M209+M216+M218+M205+M221</f>
        <v>245424.9</v>
      </c>
      <c r="N193" s="75">
        <f t="shared" ref="N193:R193" si="139">N194+N196+N209+N216+N218+N205+N221</f>
        <v>3670.7348999999999</v>
      </c>
      <c r="O193" s="75">
        <f t="shared" si="139"/>
        <v>1700</v>
      </c>
      <c r="P193" s="75">
        <f t="shared" si="139"/>
        <v>0</v>
      </c>
      <c r="Q193" s="75">
        <f t="shared" si="139"/>
        <v>0</v>
      </c>
      <c r="R193" s="75">
        <f t="shared" si="139"/>
        <v>0</v>
      </c>
      <c r="S193" s="90">
        <f>S194+S196+S209+S216+S218+S205+S221+S224</f>
        <v>250795.6349</v>
      </c>
      <c r="T193" s="90">
        <f t="shared" ref="T193:V193" si="140">T194+T196+T209+T216+T218+T205+T221+T224</f>
        <v>14850</v>
      </c>
      <c r="U193" s="90">
        <f t="shared" si="140"/>
        <v>1153</v>
      </c>
      <c r="V193" s="90">
        <f t="shared" si="140"/>
        <v>0</v>
      </c>
      <c r="W193" s="96">
        <f>W194+W196+W209+W216+W218+W221+W224</f>
        <v>266798.6349</v>
      </c>
      <c r="X193" s="96">
        <f t="shared" ref="X193:AB193" si="141">X194+X196+X209+X216+X218+X221+X224</f>
        <v>0</v>
      </c>
      <c r="Y193" s="96">
        <f t="shared" si="141"/>
        <v>2880.29</v>
      </c>
      <c r="Z193" s="96">
        <f t="shared" si="141"/>
        <v>1850.1</v>
      </c>
      <c r="AA193" s="96">
        <f t="shared" si="141"/>
        <v>2500</v>
      </c>
      <c r="AB193" s="86">
        <f t="shared" si="141"/>
        <v>273518.22490000003</v>
      </c>
      <c r="AC193" s="26"/>
      <c r="AD193" s="26"/>
      <c r="AE193" s="26"/>
    </row>
    <row r="194" spans="1:31" ht="30.75" customHeight="1" x14ac:dyDescent="0.2">
      <c r="A194" s="15" t="s">
        <v>0</v>
      </c>
      <c r="B194" s="36" t="s">
        <v>192</v>
      </c>
      <c r="C194" s="37">
        <v>905</v>
      </c>
      <c r="D194" s="2" t="s">
        <v>14</v>
      </c>
      <c r="E194" s="2" t="s">
        <v>25</v>
      </c>
      <c r="F194" s="2" t="s">
        <v>194</v>
      </c>
      <c r="G194" s="9" t="s">
        <v>0</v>
      </c>
      <c r="H194" s="16"/>
      <c r="I194" s="61">
        <f>I195</f>
        <v>535.1</v>
      </c>
      <c r="J194" s="61">
        <f t="shared" ref="J194:AB194" si="142">J195</f>
        <v>127.8</v>
      </c>
      <c r="K194" s="61">
        <f t="shared" si="142"/>
        <v>0</v>
      </c>
      <c r="L194" s="61">
        <f t="shared" si="142"/>
        <v>0</v>
      </c>
      <c r="M194" s="75">
        <f t="shared" si="142"/>
        <v>662.9</v>
      </c>
      <c r="N194" s="75">
        <f t="shared" si="142"/>
        <v>0</v>
      </c>
      <c r="O194" s="75">
        <f t="shared" si="142"/>
        <v>0</v>
      </c>
      <c r="P194" s="75">
        <f t="shared" si="142"/>
        <v>0</v>
      </c>
      <c r="Q194" s="75">
        <f t="shared" si="142"/>
        <v>0</v>
      </c>
      <c r="R194" s="75">
        <f t="shared" si="142"/>
        <v>0</v>
      </c>
      <c r="S194" s="90">
        <f t="shared" si="142"/>
        <v>662.9</v>
      </c>
      <c r="T194" s="90">
        <f t="shared" si="142"/>
        <v>0</v>
      </c>
      <c r="U194" s="90">
        <f t="shared" si="142"/>
        <v>491.67</v>
      </c>
      <c r="V194" s="90">
        <f t="shared" si="142"/>
        <v>0</v>
      </c>
      <c r="W194" s="96">
        <f t="shared" si="142"/>
        <v>1154.57</v>
      </c>
      <c r="X194" s="96">
        <f t="shared" si="142"/>
        <v>0</v>
      </c>
      <c r="Y194" s="96">
        <f t="shared" si="142"/>
        <v>398</v>
      </c>
      <c r="Z194" s="96">
        <f t="shared" si="142"/>
        <v>0</v>
      </c>
      <c r="AA194" s="96"/>
      <c r="AB194" s="86">
        <f t="shared" si="142"/>
        <v>1552.57</v>
      </c>
      <c r="AC194" s="26"/>
      <c r="AD194" s="26"/>
      <c r="AE194" s="26"/>
    </row>
    <row r="195" spans="1:31" ht="31.5" x14ac:dyDescent="0.2">
      <c r="A195" s="10" t="s">
        <v>0</v>
      </c>
      <c r="B195" s="25" t="s">
        <v>15</v>
      </c>
      <c r="C195" s="2">
        <v>905</v>
      </c>
      <c r="D195" s="2" t="s">
        <v>14</v>
      </c>
      <c r="E195" s="2" t="s">
        <v>25</v>
      </c>
      <c r="F195" s="2" t="s">
        <v>194</v>
      </c>
      <c r="G195" s="9">
        <v>600</v>
      </c>
      <c r="H195" s="16"/>
      <c r="I195" s="61">
        <v>535.1</v>
      </c>
      <c r="J195" s="65">
        <v>127.8</v>
      </c>
      <c r="K195" s="65"/>
      <c r="L195" s="65"/>
      <c r="M195" s="79">
        <f>I195+J195+K195+L195</f>
        <v>662.9</v>
      </c>
      <c r="N195" s="79"/>
      <c r="O195" s="77"/>
      <c r="P195" s="77"/>
      <c r="Q195" s="77"/>
      <c r="R195" s="77"/>
      <c r="S195" s="77">
        <f>M195+N195+O195+P195+Q195</f>
        <v>662.9</v>
      </c>
      <c r="T195" s="77"/>
      <c r="U195" s="77">
        <v>491.67</v>
      </c>
      <c r="V195" s="77"/>
      <c r="W195" s="98">
        <f>S195+T195+U195+V195</f>
        <v>1154.57</v>
      </c>
      <c r="X195" s="98"/>
      <c r="Y195" s="98">
        <f>350+48</f>
        <v>398</v>
      </c>
      <c r="Z195" s="98"/>
      <c r="AA195" s="98"/>
      <c r="AB195" s="65">
        <f>W195+X195+Y195+Z195</f>
        <v>1552.57</v>
      </c>
      <c r="AC195" s="26"/>
      <c r="AD195" s="26"/>
      <c r="AE195" s="26"/>
    </row>
    <row r="196" spans="1:31" x14ac:dyDescent="0.2">
      <c r="A196" s="10"/>
      <c r="B196" s="14" t="s">
        <v>196</v>
      </c>
      <c r="C196" s="2">
        <v>905</v>
      </c>
      <c r="D196" s="2" t="s">
        <v>14</v>
      </c>
      <c r="E196" s="2" t="s">
        <v>25</v>
      </c>
      <c r="F196" s="2" t="s">
        <v>297</v>
      </c>
      <c r="G196" s="9"/>
      <c r="H196" s="16"/>
      <c r="I196" s="61">
        <f>I197+I199+I201+I203</f>
        <v>17885.3</v>
      </c>
      <c r="J196" s="61">
        <f t="shared" ref="J196:V196" si="143">J197+J199+J201+J203</f>
        <v>2901.3</v>
      </c>
      <c r="K196" s="61">
        <f t="shared" si="143"/>
        <v>4787.7</v>
      </c>
      <c r="L196" s="61">
        <f t="shared" si="143"/>
        <v>0</v>
      </c>
      <c r="M196" s="75">
        <f t="shared" si="143"/>
        <v>25574.3</v>
      </c>
      <c r="N196" s="75">
        <f t="shared" si="143"/>
        <v>3670.7348999999999</v>
      </c>
      <c r="O196" s="75">
        <f t="shared" si="143"/>
        <v>0</v>
      </c>
      <c r="P196" s="75">
        <f t="shared" si="143"/>
        <v>-0.1</v>
      </c>
      <c r="Q196" s="75">
        <f t="shared" si="143"/>
        <v>0</v>
      </c>
      <c r="R196" s="75">
        <f t="shared" si="143"/>
        <v>0</v>
      </c>
      <c r="S196" s="90">
        <f t="shared" si="143"/>
        <v>29244.9349</v>
      </c>
      <c r="T196" s="90">
        <f t="shared" si="143"/>
        <v>0</v>
      </c>
      <c r="U196" s="90">
        <f t="shared" si="143"/>
        <v>-347.53999999999996</v>
      </c>
      <c r="V196" s="90">
        <f t="shared" si="143"/>
        <v>0</v>
      </c>
      <c r="W196" s="96">
        <f>W197+W199+W201+W203+W205+W207</f>
        <v>28954.194899999999</v>
      </c>
      <c r="X196" s="96">
        <f t="shared" ref="X196:Z196" si="144">X197+X199+X201+X203+X205+X207</f>
        <v>0</v>
      </c>
      <c r="Y196" s="96">
        <f t="shared" si="144"/>
        <v>2482.29</v>
      </c>
      <c r="Z196" s="96">
        <f t="shared" si="144"/>
        <v>1850.1</v>
      </c>
      <c r="AA196" s="96"/>
      <c r="AB196" s="86">
        <f>AB197+AB199+AB201+AB203+AB205+AB207</f>
        <v>32775.784899999999</v>
      </c>
      <c r="AC196" s="26"/>
      <c r="AD196" s="113"/>
      <c r="AE196" s="26"/>
    </row>
    <row r="197" spans="1:31" x14ac:dyDescent="0.2">
      <c r="A197" s="10"/>
      <c r="B197" s="14" t="s">
        <v>139</v>
      </c>
      <c r="C197" s="2">
        <v>905</v>
      </c>
      <c r="D197" s="2" t="s">
        <v>14</v>
      </c>
      <c r="E197" s="2" t="s">
        <v>25</v>
      </c>
      <c r="F197" s="2" t="s">
        <v>298</v>
      </c>
      <c r="G197" s="9"/>
      <c r="H197" s="16"/>
      <c r="I197" s="61">
        <f>I198</f>
        <v>1500</v>
      </c>
      <c r="J197" s="61">
        <f t="shared" ref="J197:AB197" si="145">J198</f>
        <v>3265.8</v>
      </c>
      <c r="K197" s="61">
        <f t="shared" si="145"/>
        <v>1200</v>
      </c>
      <c r="L197" s="61">
        <f t="shared" si="145"/>
        <v>0</v>
      </c>
      <c r="M197" s="75">
        <f t="shared" si="145"/>
        <v>5965.8</v>
      </c>
      <c r="N197" s="75">
        <f t="shared" si="145"/>
        <v>0</v>
      </c>
      <c r="O197" s="75">
        <f t="shared" si="145"/>
        <v>0</v>
      </c>
      <c r="P197" s="75">
        <f t="shared" si="145"/>
        <v>0</v>
      </c>
      <c r="Q197" s="75">
        <f t="shared" si="145"/>
        <v>0</v>
      </c>
      <c r="R197" s="75">
        <f t="shared" si="145"/>
        <v>0</v>
      </c>
      <c r="S197" s="90">
        <f t="shared" si="145"/>
        <v>5965.8</v>
      </c>
      <c r="T197" s="90">
        <f t="shared" si="145"/>
        <v>0</v>
      </c>
      <c r="U197" s="90">
        <f t="shared" si="145"/>
        <v>-226.97</v>
      </c>
      <c r="V197" s="90">
        <f t="shared" si="145"/>
        <v>0</v>
      </c>
      <c r="W197" s="96">
        <f t="shared" si="145"/>
        <v>5738.83</v>
      </c>
      <c r="X197" s="96">
        <f t="shared" si="145"/>
        <v>0</v>
      </c>
      <c r="Y197" s="96">
        <f t="shared" si="145"/>
        <v>0</v>
      </c>
      <c r="Z197" s="96">
        <f t="shared" si="145"/>
        <v>0</v>
      </c>
      <c r="AA197" s="96"/>
      <c r="AB197" s="86">
        <f t="shared" si="145"/>
        <v>5738.83</v>
      </c>
      <c r="AC197" s="26"/>
      <c r="AD197" s="26"/>
      <c r="AE197" s="26"/>
    </row>
    <row r="198" spans="1:31" ht="31.5" x14ac:dyDescent="0.2">
      <c r="A198" s="10"/>
      <c r="B198" s="8" t="s">
        <v>15</v>
      </c>
      <c r="C198" s="2">
        <v>905</v>
      </c>
      <c r="D198" s="2" t="s">
        <v>14</v>
      </c>
      <c r="E198" s="2" t="s">
        <v>25</v>
      </c>
      <c r="F198" s="2" t="s">
        <v>298</v>
      </c>
      <c r="G198" s="9">
        <v>600</v>
      </c>
      <c r="H198" s="16"/>
      <c r="I198" s="61">
        <v>1500</v>
      </c>
      <c r="J198" s="65">
        <v>3265.8</v>
      </c>
      <c r="K198" s="65">
        <v>1200</v>
      </c>
      <c r="L198" s="65"/>
      <c r="M198" s="79">
        <f>I198+J198+K198+L198</f>
        <v>5965.8</v>
      </c>
      <c r="N198" s="79"/>
      <c r="O198" s="77"/>
      <c r="P198" s="77"/>
      <c r="Q198" s="77"/>
      <c r="R198" s="77"/>
      <c r="S198" s="77">
        <f>M198+N198+O198+P198+Q198</f>
        <v>5965.8</v>
      </c>
      <c r="T198" s="77"/>
      <c r="U198" s="77">
        <v>-226.97</v>
      </c>
      <c r="V198" s="77"/>
      <c r="W198" s="98">
        <f>S198+T198+U198+V198</f>
        <v>5738.83</v>
      </c>
      <c r="X198" s="98"/>
      <c r="Y198" s="98"/>
      <c r="Z198" s="98"/>
      <c r="AA198" s="98"/>
      <c r="AB198" s="65">
        <f>W198+X198+Y198+Z198</f>
        <v>5738.83</v>
      </c>
      <c r="AC198" s="26"/>
      <c r="AD198" s="26"/>
      <c r="AE198" s="26"/>
    </row>
    <row r="199" spans="1:31" ht="31.5" x14ac:dyDescent="0.2">
      <c r="A199" s="10"/>
      <c r="B199" s="14" t="s">
        <v>403</v>
      </c>
      <c r="C199" s="2">
        <v>905</v>
      </c>
      <c r="D199" s="2" t="s">
        <v>14</v>
      </c>
      <c r="E199" s="2" t="s">
        <v>25</v>
      </c>
      <c r="F199" s="2" t="s">
        <v>299</v>
      </c>
      <c r="G199" s="9"/>
      <c r="H199" s="16"/>
      <c r="I199" s="61">
        <f>I200</f>
        <v>16280.3</v>
      </c>
      <c r="J199" s="61">
        <f t="shared" ref="J199:AB199" si="146">J200</f>
        <v>-364.5</v>
      </c>
      <c r="K199" s="61">
        <f t="shared" si="146"/>
        <v>3587.7</v>
      </c>
      <c r="L199" s="61">
        <f t="shared" si="146"/>
        <v>0</v>
      </c>
      <c r="M199" s="75">
        <f t="shared" si="146"/>
        <v>19503.5</v>
      </c>
      <c r="N199" s="75">
        <f t="shared" si="146"/>
        <v>3670.7348999999999</v>
      </c>
      <c r="O199" s="75">
        <f t="shared" si="146"/>
        <v>0</v>
      </c>
      <c r="P199" s="75">
        <f t="shared" si="146"/>
        <v>-0.1</v>
      </c>
      <c r="Q199" s="75">
        <f t="shared" si="146"/>
        <v>0</v>
      </c>
      <c r="R199" s="75">
        <f t="shared" si="146"/>
        <v>0</v>
      </c>
      <c r="S199" s="90">
        <f t="shared" si="146"/>
        <v>23174.134900000001</v>
      </c>
      <c r="T199" s="90">
        <f t="shared" si="146"/>
        <v>0</v>
      </c>
      <c r="U199" s="90">
        <f t="shared" si="146"/>
        <v>-120.57</v>
      </c>
      <c r="V199" s="90">
        <f t="shared" si="146"/>
        <v>0</v>
      </c>
      <c r="W199" s="96">
        <f t="shared" si="146"/>
        <v>23053.564900000001</v>
      </c>
      <c r="X199" s="96">
        <f t="shared" si="146"/>
        <v>0</v>
      </c>
      <c r="Y199" s="96">
        <f t="shared" si="146"/>
        <v>1068.79</v>
      </c>
      <c r="Z199" s="96">
        <f t="shared" si="146"/>
        <v>1440.1</v>
      </c>
      <c r="AA199" s="96"/>
      <c r="AB199" s="86">
        <f t="shared" si="146"/>
        <v>25562.454900000001</v>
      </c>
      <c r="AC199" s="26"/>
      <c r="AD199" s="26"/>
      <c r="AE199" s="26"/>
    </row>
    <row r="200" spans="1:31" ht="31.5" x14ac:dyDescent="0.2">
      <c r="A200" s="10"/>
      <c r="B200" s="8" t="s">
        <v>15</v>
      </c>
      <c r="C200" s="2">
        <v>905</v>
      </c>
      <c r="D200" s="2" t="s">
        <v>14</v>
      </c>
      <c r="E200" s="2" t="s">
        <v>25</v>
      </c>
      <c r="F200" s="2" t="s">
        <v>299</v>
      </c>
      <c r="G200" s="9">
        <v>600</v>
      </c>
      <c r="H200" s="16"/>
      <c r="I200" s="61">
        <v>16280.3</v>
      </c>
      <c r="J200" s="65">
        <v>-364.5</v>
      </c>
      <c r="K200" s="65">
        <v>3587.7</v>
      </c>
      <c r="L200" s="65"/>
      <c r="M200" s="79">
        <f>I200+J200+K200+L200</f>
        <v>19503.5</v>
      </c>
      <c r="N200" s="79">
        <f>1809.6349+1861.1</f>
        <v>3670.7348999999999</v>
      </c>
      <c r="O200" s="77"/>
      <c r="P200" s="77">
        <v>-0.1</v>
      </c>
      <c r="Q200" s="77"/>
      <c r="R200" s="77"/>
      <c r="S200" s="77">
        <f>M200+N200+O200+P200+Q200</f>
        <v>23174.134900000001</v>
      </c>
      <c r="T200" s="77"/>
      <c r="U200" s="77">
        <f>-150+29.43</f>
        <v>-120.57</v>
      </c>
      <c r="V200" s="77"/>
      <c r="W200" s="98">
        <f>S200+T200+U200+V200</f>
        <v>23053.564900000001</v>
      </c>
      <c r="X200" s="98"/>
      <c r="Y200" s="98">
        <f>1730.39-223.5-438.1</f>
        <v>1068.79</v>
      </c>
      <c r="Z200" s="98">
        <f>1002+438.1</f>
        <v>1440.1</v>
      </c>
      <c r="AA200" s="98"/>
      <c r="AB200" s="65">
        <f>W200+X200+Y200+Z200</f>
        <v>25562.454900000001</v>
      </c>
      <c r="AC200" s="26"/>
      <c r="AD200" s="26"/>
      <c r="AE200" s="26"/>
    </row>
    <row r="201" spans="1:31" ht="35.25" customHeight="1" x14ac:dyDescent="0.2">
      <c r="A201" s="10"/>
      <c r="B201" s="8" t="s">
        <v>404</v>
      </c>
      <c r="C201" s="2">
        <v>905</v>
      </c>
      <c r="D201" s="2" t="s">
        <v>14</v>
      </c>
      <c r="E201" s="2" t="s">
        <v>25</v>
      </c>
      <c r="F201" s="2" t="s">
        <v>301</v>
      </c>
      <c r="G201" s="9"/>
      <c r="H201" s="16"/>
      <c r="I201" s="61">
        <f>I202</f>
        <v>40</v>
      </c>
      <c r="J201" s="61">
        <f t="shared" ref="J201:AB201" si="147">J202</f>
        <v>0</v>
      </c>
      <c r="K201" s="61">
        <f t="shared" si="147"/>
        <v>0</v>
      </c>
      <c r="L201" s="61">
        <f t="shared" si="147"/>
        <v>0</v>
      </c>
      <c r="M201" s="75">
        <f t="shared" si="147"/>
        <v>40</v>
      </c>
      <c r="N201" s="75">
        <f t="shared" si="147"/>
        <v>0</v>
      </c>
      <c r="O201" s="75">
        <f t="shared" si="147"/>
        <v>0</v>
      </c>
      <c r="P201" s="75">
        <f t="shared" si="147"/>
        <v>0</v>
      </c>
      <c r="Q201" s="75">
        <f t="shared" si="147"/>
        <v>0</v>
      </c>
      <c r="R201" s="75">
        <f t="shared" si="147"/>
        <v>0</v>
      </c>
      <c r="S201" s="90">
        <f t="shared" si="147"/>
        <v>40</v>
      </c>
      <c r="T201" s="90">
        <f t="shared" si="147"/>
        <v>0</v>
      </c>
      <c r="U201" s="90">
        <f t="shared" si="147"/>
        <v>0</v>
      </c>
      <c r="V201" s="90">
        <f t="shared" si="147"/>
        <v>0</v>
      </c>
      <c r="W201" s="96">
        <f t="shared" si="147"/>
        <v>40</v>
      </c>
      <c r="X201" s="96">
        <f t="shared" si="147"/>
        <v>0</v>
      </c>
      <c r="Y201" s="96">
        <f t="shared" si="147"/>
        <v>0</v>
      </c>
      <c r="Z201" s="96">
        <f t="shared" si="147"/>
        <v>0</v>
      </c>
      <c r="AA201" s="96"/>
      <c r="AB201" s="86">
        <f t="shared" si="147"/>
        <v>40</v>
      </c>
      <c r="AC201" s="113">
        <f>W194+W196+W209+W216+W218+W221+W224</f>
        <v>266798.6349</v>
      </c>
      <c r="AD201" s="26"/>
      <c r="AE201" s="26"/>
    </row>
    <row r="202" spans="1:31" ht="31.5" x14ac:dyDescent="0.2">
      <c r="A202" s="10"/>
      <c r="B202" s="8" t="s">
        <v>15</v>
      </c>
      <c r="C202" s="2">
        <v>905</v>
      </c>
      <c r="D202" s="2" t="s">
        <v>14</v>
      </c>
      <c r="E202" s="2" t="s">
        <v>25</v>
      </c>
      <c r="F202" s="2" t="s">
        <v>301</v>
      </c>
      <c r="G202" s="9">
        <v>600</v>
      </c>
      <c r="H202" s="16"/>
      <c r="I202" s="61">
        <v>40</v>
      </c>
      <c r="J202" s="65"/>
      <c r="K202" s="65"/>
      <c r="L202" s="65"/>
      <c r="M202" s="79">
        <f>I202+J202+K202+L202</f>
        <v>40</v>
      </c>
      <c r="N202" s="79"/>
      <c r="O202" s="77"/>
      <c r="P202" s="77"/>
      <c r="Q202" s="77"/>
      <c r="R202" s="77"/>
      <c r="S202" s="77">
        <f>M202+N202+O202+P202+Q202</f>
        <v>40</v>
      </c>
      <c r="T202" s="77"/>
      <c r="U202" s="77"/>
      <c r="V202" s="77"/>
      <c r="W202" s="98">
        <f>S202+T202+U202+V202</f>
        <v>40</v>
      </c>
      <c r="X202" s="98"/>
      <c r="Y202" s="98"/>
      <c r="Z202" s="98"/>
      <c r="AA202" s="98"/>
      <c r="AB202" s="65">
        <f>W202+X202+Y202+Z202</f>
        <v>40</v>
      </c>
      <c r="AC202" s="26"/>
      <c r="AD202" s="26"/>
      <c r="AE202" s="26"/>
    </row>
    <row r="203" spans="1:31" ht="31.5" x14ac:dyDescent="0.2">
      <c r="A203" s="10"/>
      <c r="B203" s="8" t="s">
        <v>405</v>
      </c>
      <c r="C203" s="2">
        <v>905</v>
      </c>
      <c r="D203" s="2" t="s">
        <v>14</v>
      </c>
      <c r="E203" s="2" t="s">
        <v>25</v>
      </c>
      <c r="F203" s="2" t="s">
        <v>302</v>
      </c>
      <c r="G203" s="9"/>
      <c r="H203" s="16"/>
      <c r="I203" s="61">
        <f>I204</f>
        <v>65</v>
      </c>
      <c r="J203" s="61">
        <f t="shared" ref="J203:AB203" si="148">J204</f>
        <v>0</v>
      </c>
      <c r="K203" s="61">
        <f t="shared" si="148"/>
        <v>0</v>
      </c>
      <c r="L203" s="61">
        <f t="shared" si="148"/>
        <v>0</v>
      </c>
      <c r="M203" s="75">
        <f t="shared" si="148"/>
        <v>65</v>
      </c>
      <c r="N203" s="75">
        <f t="shared" si="148"/>
        <v>0</v>
      </c>
      <c r="O203" s="75">
        <f t="shared" si="148"/>
        <v>0</v>
      </c>
      <c r="P203" s="75">
        <f t="shared" si="148"/>
        <v>0</v>
      </c>
      <c r="Q203" s="75">
        <f t="shared" si="148"/>
        <v>0</v>
      </c>
      <c r="R203" s="75">
        <f t="shared" si="148"/>
        <v>0</v>
      </c>
      <c r="S203" s="90">
        <f t="shared" si="148"/>
        <v>65</v>
      </c>
      <c r="T203" s="90">
        <f t="shared" si="148"/>
        <v>0</v>
      </c>
      <c r="U203" s="90">
        <f t="shared" si="148"/>
        <v>0</v>
      </c>
      <c r="V203" s="90">
        <f t="shared" si="148"/>
        <v>0</v>
      </c>
      <c r="W203" s="96">
        <f t="shared" si="148"/>
        <v>65</v>
      </c>
      <c r="X203" s="96">
        <f t="shared" si="148"/>
        <v>0</v>
      </c>
      <c r="Y203" s="96">
        <f t="shared" si="148"/>
        <v>0</v>
      </c>
      <c r="Z203" s="96">
        <f t="shared" si="148"/>
        <v>0</v>
      </c>
      <c r="AA203" s="96"/>
      <c r="AB203" s="86">
        <f t="shared" si="148"/>
        <v>65</v>
      </c>
      <c r="AC203" s="26"/>
      <c r="AD203" s="26"/>
      <c r="AE203" s="26"/>
    </row>
    <row r="204" spans="1:31" ht="31.5" x14ac:dyDescent="0.2">
      <c r="A204" s="10"/>
      <c r="B204" s="8" t="s">
        <v>15</v>
      </c>
      <c r="C204" s="2">
        <v>905</v>
      </c>
      <c r="D204" s="2" t="s">
        <v>14</v>
      </c>
      <c r="E204" s="2" t="s">
        <v>25</v>
      </c>
      <c r="F204" s="2" t="s">
        <v>302</v>
      </c>
      <c r="G204" s="9">
        <v>600</v>
      </c>
      <c r="H204" s="16"/>
      <c r="I204" s="61">
        <v>65</v>
      </c>
      <c r="J204" s="65"/>
      <c r="K204" s="65"/>
      <c r="L204" s="65"/>
      <c r="M204" s="79">
        <f>I204+J204+K204+L204</f>
        <v>65</v>
      </c>
      <c r="N204" s="79"/>
      <c r="O204" s="77"/>
      <c r="P204" s="77"/>
      <c r="Q204" s="77"/>
      <c r="R204" s="77"/>
      <c r="S204" s="77">
        <f>M204+N204+O204+P204+Q204</f>
        <v>65</v>
      </c>
      <c r="T204" s="77"/>
      <c r="U204" s="77"/>
      <c r="V204" s="77"/>
      <c r="W204" s="98">
        <f>S204+T204+U204+V204</f>
        <v>65</v>
      </c>
      <c r="X204" s="98"/>
      <c r="Y204" s="98"/>
      <c r="Z204" s="98"/>
      <c r="AA204" s="98"/>
      <c r="AB204" s="65">
        <f>W204+X204+Y204+Z204</f>
        <v>65</v>
      </c>
      <c r="AC204" s="26"/>
      <c r="AD204" s="26"/>
      <c r="AE204" s="26"/>
    </row>
    <row r="205" spans="1:31" ht="35.25" customHeight="1" x14ac:dyDescent="0.2">
      <c r="A205" s="10"/>
      <c r="B205" s="8" t="s">
        <v>406</v>
      </c>
      <c r="C205" s="2">
        <v>905</v>
      </c>
      <c r="D205" s="2" t="s">
        <v>14</v>
      </c>
      <c r="E205" s="2" t="s">
        <v>25</v>
      </c>
      <c r="F205" s="2" t="s">
        <v>399</v>
      </c>
      <c r="G205" s="9"/>
      <c r="H205" s="16"/>
      <c r="I205" s="61">
        <f>I206</f>
        <v>56.8</v>
      </c>
      <c r="J205" s="61">
        <f t="shared" ref="J205:AB205" si="149">J206</f>
        <v>0</v>
      </c>
      <c r="K205" s="61">
        <f t="shared" si="149"/>
        <v>0</v>
      </c>
      <c r="L205" s="61">
        <f t="shared" si="149"/>
        <v>0</v>
      </c>
      <c r="M205" s="75">
        <f t="shared" si="149"/>
        <v>56.8</v>
      </c>
      <c r="N205" s="75">
        <f t="shared" si="149"/>
        <v>0</v>
      </c>
      <c r="O205" s="75">
        <f t="shared" si="149"/>
        <v>0</v>
      </c>
      <c r="P205" s="75">
        <f t="shared" si="149"/>
        <v>0</v>
      </c>
      <c r="Q205" s="75">
        <f t="shared" si="149"/>
        <v>0</v>
      </c>
      <c r="R205" s="75">
        <f t="shared" si="149"/>
        <v>0</v>
      </c>
      <c r="S205" s="90">
        <f t="shared" si="149"/>
        <v>56.8</v>
      </c>
      <c r="T205" s="90">
        <f t="shared" si="149"/>
        <v>0</v>
      </c>
      <c r="U205" s="90">
        <f t="shared" si="149"/>
        <v>0</v>
      </c>
      <c r="V205" s="90">
        <f t="shared" si="149"/>
        <v>0</v>
      </c>
      <c r="W205" s="96">
        <f t="shared" si="149"/>
        <v>56.8</v>
      </c>
      <c r="X205" s="96">
        <f t="shared" si="149"/>
        <v>0</v>
      </c>
      <c r="Y205" s="96">
        <f t="shared" si="149"/>
        <v>0</v>
      </c>
      <c r="Z205" s="96">
        <f t="shared" si="149"/>
        <v>0</v>
      </c>
      <c r="AA205" s="96"/>
      <c r="AB205" s="86">
        <f t="shared" si="149"/>
        <v>56.8</v>
      </c>
      <c r="AC205" s="26"/>
      <c r="AD205" s="26"/>
      <c r="AE205" s="26"/>
    </row>
    <row r="206" spans="1:31" ht="35.25" customHeight="1" x14ac:dyDescent="0.2">
      <c r="A206" s="10"/>
      <c r="B206" s="8" t="s">
        <v>15</v>
      </c>
      <c r="C206" s="2">
        <v>905</v>
      </c>
      <c r="D206" s="2" t="s">
        <v>14</v>
      </c>
      <c r="E206" s="2" t="s">
        <v>25</v>
      </c>
      <c r="F206" s="2" t="s">
        <v>399</v>
      </c>
      <c r="G206" s="9">
        <v>600</v>
      </c>
      <c r="H206" s="16"/>
      <c r="I206" s="61">
        <v>56.8</v>
      </c>
      <c r="J206" s="65"/>
      <c r="K206" s="65"/>
      <c r="L206" s="65"/>
      <c r="M206" s="79">
        <f>I206+J206+K206+L206</f>
        <v>56.8</v>
      </c>
      <c r="N206" s="79"/>
      <c r="O206" s="77"/>
      <c r="P206" s="77"/>
      <c r="Q206" s="77"/>
      <c r="R206" s="77"/>
      <c r="S206" s="77">
        <f>M206+N206+O206+P206+Q206</f>
        <v>56.8</v>
      </c>
      <c r="T206" s="77"/>
      <c r="U206" s="77"/>
      <c r="V206" s="77"/>
      <c r="W206" s="98">
        <f>S206+T206+U206+V206</f>
        <v>56.8</v>
      </c>
      <c r="X206" s="98"/>
      <c r="Y206" s="98"/>
      <c r="Z206" s="98"/>
      <c r="AA206" s="98"/>
      <c r="AB206" s="65">
        <f>W206+X206+Y206+Z206</f>
        <v>56.8</v>
      </c>
      <c r="AC206" s="26"/>
      <c r="AD206" s="26"/>
      <c r="AE206" s="26"/>
    </row>
    <row r="207" spans="1:31" ht="35.25" customHeight="1" x14ac:dyDescent="0.2">
      <c r="A207" s="10"/>
      <c r="B207" s="8" t="s">
        <v>508</v>
      </c>
      <c r="C207" s="2">
        <v>905</v>
      </c>
      <c r="D207" s="2" t="s">
        <v>14</v>
      </c>
      <c r="E207" s="2" t="s">
        <v>25</v>
      </c>
      <c r="F207" s="2" t="s">
        <v>507</v>
      </c>
      <c r="G207" s="9"/>
      <c r="H207" s="16"/>
      <c r="I207" s="61"/>
      <c r="J207" s="78"/>
      <c r="K207" s="78"/>
      <c r="L207" s="78"/>
      <c r="M207" s="79"/>
      <c r="N207" s="79"/>
      <c r="O207" s="79"/>
      <c r="P207" s="79"/>
      <c r="Q207" s="79"/>
      <c r="R207" s="79"/>
      <c r="S207" s="77"/>
      <c r="T207" s="77"/>
      <c r="U207" s="77"/>
      <c r="V207" s="77"/>
      <c r="W207" s="98">
        <f>W208</f>
        <v>0</v>
      </c>
      <c r="X207" s="98">
        <f t="shared" ref="X207:AB207" si="150">X208</f>
        <v>0</v>
      </c>
      <c r="Y207" s="98">
        <f t="shared" si="150"/>
        <v>1413.5</v>
      </c>
      <c r="Z207" s="98">
        <f t="shared" si="150"/>
        <v>410</v>
      </c>
      <c r="AA207" s="98"/>
      <c r="AB207" s="65">
        <f t="shared" si="150"/>
        <v>1312.7</v>
      </c>
      <c r="AC207" s="26"/>
      <c r="AD207" s="26"/>
      <c r="AE207" s="26"/>
    </row>
    <row r="208" spans="1:31" ht="35.25" customHeight="1" x14ac:dyDescent="0.2">
      <c r="A208" s="10"/>
      <c r="B208" s="8" t="s">
        <v>15</v>
      </c>
      <c r="C208" s="2">
        <v>905</v>
      </c>
      <c r="D208" s="2" t="s">
        <v>14</v>
      </c>
      <c r="E208" s="2" t="s">
        <v>25</v>
      </c>
      <c r="F208" s="2" t="s">
        <v>507</v>
      </c>
      <c r="G208" s="9">
        <v>600</v>
      </c>
      <c r="H208" s="16"/>
      <c r="I208" s="61"/>
      <c r="J208" s="78"/>
      <c r="K208" s="78"/>
      <c r="L208" s="78"/>
      <c r="M208" s="79"/>
      <c r="N208" s="79"/>
      <c r="O208" s="79"/>
      <c r="P208" s="79"/>
      <c r="Q208" s="79"/>
      <c r="R208" s="79"/>
      <c r="S208" s="77"/>
      <c r="T208" s="77"/>
      <c r="U208" s="77"/>
      <c r="V208" s="77"/>
      <c r="W208" s="98">
        <v>0</v>
      </c>
      <c r="X208" s="98"/>
      <c r="Y208" s="98">
        <f>1000+413.5</f>
        <v>1413.5</v>
      </c>
      <c r="Z208" s="98">
        <v>410</v>
      </c>
      <c r="AA208" s="98"/>
      <c r="AB208" s="65">
        <v>1312.7</v>
      </c>
      <c r="AC208" s="26"/>
      <c r="AD208" s="26"/>
      <c r="AE208" s="26"/>
    </row>
    <row r="209" spans="1:31" x14ac:dyDescent="0.2">
      <c r="A209" s="10"/>
      <c r="B209" s="8" t="s">
        <v>286</v>
      </c>
      <c r="C209" s="2">
        <v>905</v>
      </c>
      <c r="D209" s="2" t="s">
        <v>14</v>
      </c>
      <c r="E209" s="2" t="s">
        <v>25</v>
      </c>
      <c r="F209" s="2" t="s">
        <v>195</v>
      </c>
      <c r="G209" s="9"/>
      <c r="H209" s="16"/>
      <c r="I209" s="61">
        <f>I210+I214+I212</f>
        <v>213867</v>
      </c>
      <c r="J209" s="61">
        <f t="shared" ref="J209:V209" si="151">J210+J214+J212</f>
        <v>0</v>
      </c>
      <c r="K209" s="61">
        <f t="shared" si="151"/>
        <v>0</v>
      </c>
      <c r="L209" s="61">
        <f t="shared" si="151"/>
        <v>0</v>
      </c>
      <c r="M209" s="75">
        <f t="shared" si="151"/>
        <v>213867</v>
      </c>
      <c r="N209" s="75">
        <f t="shared" si="151"/>
        <v>0</v>
      </c>
      <c r="O209" s="75">
        <f t="shared" si="151"/>
        <v>0</v>
      </c>
      <c r="P209" s="75">
        <f t="shared" si="151"/>
        <v>0</v>
      </c>
      <c r="Q209" s="75">
        <f t="shared" si="151"/>
        <v>0</v>
      </c>
      <c r="R209" s="75">
        <f t="shared" si="151"/>
        <v>0</v>
      </c>
      <c r="S209" s="90">
        <f t="shared" si="151"/>
        <v>213867</v>
      </c>
      <c r="T209" s="90">
        <f t="shared" si="151"/>
        <v>0</v>
      </c>
      <c r="U209" s="90">
        <f t="shared" si="151"/>
        <v>858.87</v>
      </c>
      <c r="V209" s="90">
        <f t="shared" si="151"/>
        <v>0</v>
      </c>
      <c r="W209" s="96">
        <f>W210+W212+W214</f>
        <v>214725.87</v>
      </c>
      <c r="X209" s="96">
        <f t="shared" ref="X209:AB209" si="152">X210+X212+X214</f>
        <v>0</v>
      </c>
      <c r="Y209" s="96">
        <f t="shared" si="152"/>
        <v>0</v>
      </c>
      <c r="Z209" s="96">
        <f t="shared" si="152"/>
        <v>0</v>
      </c>
      <c r="AA209" s="96">
        <f t="shared" si="152"/>
        <v>2500</v>
      </c>
      <c r="AB209" s="86">
        <f t="shared" si="152"/>
        <v>217225.87</v>
      </c>
      <c r="AC209" s="26"/>
      <c r="AD209" s="26"/>
      <c r="AE209" s="26"/>
    </row>
    <row r="210" spans="1:31" ht="31.5" x14ac:dyDescent="0.2">
      <c r="A210" s="10" t="s">
        <v>0</v>
      </c>
      <c r="B210" s="8" t="s">
        <v>74</v>
      </c>
      <c r="C210" s="2">
        <v>905</v>
      </c>
      <c r="D210" s="2" t="s">
        <v>14</v>
      </c>
      <c r="E210" s="2" t="s">
        <v>25</v>
      </c>
      <c r="F210" s="2" t="s">
        <v>303</v>
      </c>
      <c r="G210" s="9" t="s">
        <v>0</v>
      </c>
      <c r="H210" s="16"/>
      <c r="I210" s="61">
        <f>I211</f>
        <v>58213.9</v>
      </c>
      <c r="J210" s="61">
        <f t="shared" ref="J210:AB210" si="153">J211</f>
        <v>-257.39999999999998</v>
      </c>
      <c r="K210" s="61">
        <f t="shared" si="153"/>
        <v>0</v>
      </c>
      <c r="L210" s="61">
        <f t="shared" si="153"/>
        <v>0</v>
      </c>
      <c r="M210" s="75">
        <f t="shared" si="153"/>
        <v>57956.5</v>
      </c>
      <c r="N210" s="75">
        <f t="shared" si="153"/>
        <v>0</v>
      </c>
      <c r="O210" s="75">
        <f t="shared" si="153"/>
        <v>0</v>
      </c>
      <c r="P210" s="75">
        <f t="shared" si="153"/>
        <v>0</v>
      </c>
      <c r="Q210" s="75">
        <f t="shared" si="153"/>
        <v>0</v>
      </c>
      <c r="R210" s="75">
        <f t="shared" si="153"/>
        <v>0</v>
      </c>
      <c r="S210" s="90">
        <f t="shared" si="153"/>
        <v>57956.5</v>
      </c>
      <c r="T210" s="90">
        <f t="shared" si="153"/>
        <v>0</v>
      </c>
      <c r="U210" s="90">
        <f t="shared" si="153"/>
        <v>858.87</v>
      </c>
      <c r="V210" s="90">
        <f t="shared" si="153"/>
        <v>0</v>
      </c>
      <c r="W210" s="96">
        <f t="shared" si="153"/>
        <v>58815.37</v>
      </c>
      <c r="X210" s="96">
        <f t="shared" si="153"/>
        <v>0</v>
      </c>
      <c r="Y210" s="96">
        <f t="shared" si="153"/>
        <v>0</v>
      </c>
      <c r="Z210" s="96">
        <f t="shared" si="153"/>
        <v>0</v>
      </c>
      <c r="AA210" s="96"/>
      <c r="AB210" s="86">
        <f t="shared" si="153"/>
        <v>58815.37</v>
      </c>
      <c r="AC210" s="26"/>
      <c r="AD210" s="26"/>
      <c r="AE210" s="26"/>
    </row>
    <row r="211" spans="1:31" ht="31.5" x14ac:dyDescent="0.2">
      <c r="A211" s="10" t="s">
        <v>0</v>
      </c>
      <c r="B211" s="8" t="s">
        <v>15</v>
      </c>
      <c r="C211" s="2">
        <v>905</v>
      </c>
      <c r="D211" s="2" t="s">
        <v>14</v>
      </c>
      <c r="E211" s="2" t="s">
        <v>25</v>
      </c>
      <c r="F211" s="2" t="s">
        <v>303</v>
      </c>
      <c r="G211" s="9">
        <v>600</v>
      </c>
      <c r="H211" s="16"/>
      <c r="I211" s="61">
        <v>58213.9</v>
      </c>
      <c r="J211" s="65">
        <v>-257.39999999999998</v>
      </c>
      <c r="K211" s="65"/>
      <c r="L211" s="65"/>
      <c r="M211" s="79">
        <f>I211+J211+K211+L211</f>
        <v>57956.5</v>
      </c>
      <c r="N211" s="79"/>
      <c r="O211" s="77"/>
      <c r="P211" s="77"/>
      <c r="Q211" s="77"/>
      <c r="R211" s="77"/>
      <c r="S211" s="77">
        <f>M211+N211+O211+P211+Q211</f>
        <v>57956.5</v>
      </c>
      <c r="T211" s="77"/>
      <c r="U211" s="77">
        <v>858.87</v>
      </c>
      <c r="V211" s="77"/>
      <c r="W211" s="98">
        <f>S211+T211+U211+V211</f>
        <v>58815.37</v>
      </c>
      <c r="X211" s="98"/>
      <c r="Y211" s="98"/>
      <c r="Z211" s="98"/>
      <c r="AA211" s="98"/>
      <c r="AB211" s="65">
        <f>W211+X211+Y211+Z211</f>
        <v>58815.37</v>
      </c>
      <c r="AC211" s="26"/>
      <c r="AD211" s="26"/>
      <c r="AE211" s="26"/>
    </row>
    <row r="212" spans="1:31" ht="31.5" x14ac:dyDescent="0.2">
      <c r="A212" s="10"/>
      <c r="B212" s="35" t="s">
        <v>425</v>
      </c>
      <c r="C212" s="2">
        <v>905</v>
      </c>
      <c r="D212" s="2" t="s">
        <v>14</v>
      </c>
      <c r="E212" s="2" t="s">
        <v>25</v>
      </c>
      <c r="F212" s="2" t="s">
        <v>432</v>
      </c>
      <c r="G212" s="9"/>
      <c r="H212" s="16"/>
      <c r="I212" s="61">
        <f>I213</f>
        <v>4889.1000000000004</v>
      </c>
      <c r="J212" s="61">
        <f t="shared" ref="J212:AB212" si="154">J213</f>
        <v>257.39999999999998</v>
      </c>
      <c r="K212" s="61">
        <f t="shared" si="154"/>
        <v>0</v>
      </c>
      <c r="L212" s="61">
        <f t="shared" si="154"/>
        <v>0</v>
      </c>
      <c r="M212" s="75">
        <f t="shared" si="154"/>
        <v>5146.5</v>
      </c>
      <c r="N212" s="75">
        <f t="shared" si="154"/>
        <v>0</v>
      </c>
      <c r="O212" s="75">
        <f t="shared" si="154"/>
        <v>0</v>
      </c>
      <c r="P212" s="75">
        <f t="shared" si="154"/>
        <v>0</v>
      </c>
      <c r="Q212" s="75">
        <f t="shared" si="154"/>
        <v>0</v>
      </c>
      <c r="R212" s="75">
        <f t="shared" si="154"/>
        <v>0</v>
      </c>
      <c r="S212" s="90">
        <f t="shared" si="154"/>
        <v>5146.5</v>
      </c>
      <c r="T212" s="90">
        <f t="shared" si="154"/>
        <v>0</v>
      </c>
      <c r="U212" s="90">
        <f t="shared" si="154"/>
        <v>0</v>
      </c>
      <c r="V212" s="90">
        <f t="shared" si="154"/>
        <v>0</v>
      </c>
      <c r="W212" s="96">
        <f t="shared" si="154"/>
        <v>5146.5</v>
      </c>
      <c r="X212" s="96">
        <f t="shared" si="154"/>
        <v>0</v>
      </c>
      <c r="Y212" s="96">
        <f t="shared" si="154"/>
        <v>0</v>
      </c>
      <c r="Z212" s="96">
        <f t="shared" si="154"/>
        <v>0</v>
      </c>
      <c r="AA212" s="96"/>
      <c r="AB212" s="86">
        <f t="shared" si="154"/>
        <v>5146.5</v>
      </c>
      <c r="AC212" s="26"/>
      <c r="AD212" s="26"/>
      <c r="AE212" s="26"/>
    </row>
    <row r="213" spans="1:31" ht="31.5" x14ac:dyDescent="0.2">
      <c r="A213" s="10"/>
      <c r="B213" s="14" t="s">
        <v>15</v>
      </c>
      <c r="C213" s="2">
        <v>905</v>
      </c>
      <c r="D213" s="2" t="s">
        <v>14</v>
      </c>
      <c r="E213" s="2" t="s">
        <v>25</v>
      </c>
      <c r="F213" s="2" t="s">
        <v>432</v>
      </c>
      <c r="G213" s="9">
        <v>600</v>
      </c>
      <c r="H213" s="16"/>
      <c r="I213" s="61">
        <v>4889.1000000000004</v>
      </c>
      <c r="J213" s="65">
        <v>257.39999999999998</v>
      </c>
      <c r="K213" s="65"/>
      <c r="L213" s="65"/>
      <c r="M213" s="79">
        <f>I213+J213+K213+L213</f>
        <v>5146.5</v>
      </c>
      <c r="N213" s="79"/>
      <c r="O213" s="77"/>
      <c r="P213" s="77"/>
      <c r="Q213" s="77"/>
      <c r="R213" s="77"/>
      <c r="S213" s="77">
        <f>M213+N213+O213+P213+Q213</f>
        <v>5146.5</v>
      </c>
      <c r="T213" s="77"/>
      <c r="U213" s="77"/>
      <c r="V213" s="77"/>
      <c r="W213" s="98">
        <f>S213+T213+U213+V213</f>
        <v>5146.5</v>
      </c>
      <c r="X213" s="98"/>
      <c r="Y213" s="98"/>
      <c r="Z213" s="98"/>
      <c r="AA213" s="98"/>
      <c r="AB213" s="65">
        <f>W213+X213+Y213+Z213</f>
        <v>5146.5</v>
      </c>
      <c r="AC213" s="26"/>
      <c r="AD213" s="26"/>
      <c r="AE213" s="26"/>
    </row>
    <row r="214" spans="1:31" ht="63" x14ac:dyDescent="0.2">
      <c r="A214" s="10" t="s">
        <v>0</v>
      </c>
      <c r="B214" s="14" t="s">
        <v>197</v>
      </c>
      <c r="C214" s="2">
        <v>905</v>
      </c>
      <c r="D214" s="2" t="s">
        <v>14</v>
      </c>
      <c r="E214" s="2" t="s">
        <v>25</v>
      </c>
      <c r="F214" s="2" t="s">
        <v>304</v>
      </c>
      <c r="G214" s="9" t="s">
        <v>0</v>
      </c>
      <c r="H214" s="16"/>
      <c r="I214" s="61">
        <f>I215</f>
        <v>150764</v>
      </c>
      <c r="J214" s="61">
        <f t="shared" ref="J214:AB214" si="155">J215</f>
        <v>0</v>
      </c>
      <c r="K214" s="61">
        <f t="shared" si="155"/>
        <v>0</v>
      </c>
      <c r="L214" s="61">
        <f t="shared" si="155"/>
        <v>0</v>
      </c>
      <c r="M214" s="75">
        <f t="shared" si="155"/>
        <v>150764</v>
      </c>
      <c r="N214" s="75">
        <f t="shared" si="155"/>
        <v>0</v>
      </c>
      <c r="O214" s="75">
        <f t="shared" si="155"/>
        <v>0</v>
      </c>
      <c r="P214" s="75">
        <f t="shared" si="155"/>
        <v>0</v>
      </c>
      <c r="Q214" s="75">
        <f t="shared" si="155"/>
        <v>0</v>
      </c>
      <c r="R214" s="75">
        <f t="shared" si="155"/>
        <v>0</v>
      </c>
      <c r="S214" s="90">
        <f t="shared" si="155"/>
        <v>150764</v>
      </c>
      <c r="T214" s="90">
        <f t="shared" si="155"/>
        <v>0</v>
      </c>
      <c r="U214" s="90">
        <f t="shared" si="155"/>
        <v>0</v>
      </c>
      <c r="V214" s="90">
        <f t="shared" si="155"/>
        <v>0</v>
      </c>
      <c r="W214" s="96">
        <f t="shared" si="155"/>
        <v>150764</v>
      </c>
      <c r="X214" s="96">
        <f t="shared" si="155"/>
        <v>0</v>
      </c>
      <c r="Y214" s="96">
        <f t="shared" si="155"/>
        <v>0</v>
      </c>
      <c r="Z214" s="96">
        <f t="shared" si="155"/>
        <v>0</v>
      </c>
      <c r="AA214" s="96">
        <f t="shared" si="155"/>
        <v>2500</v>
      </c>
      <c r="AB214" s="86">
        <f t="shared" si="155"/>
        <v>153264</v>
      </c>
      <c r="AC214" s="26"/>
      <c r="AD214" s="26"/>
      <c r="AE214" s="26"/>
    </row>
    <row r="215" spans="1:31" ht="31.5" x14ac:dyDescent="0.2">
      <c r="A215" s="15"/>
      <c r="B215" s="8" t="s">
        <v>15</v>
      </c>
      <c r="C215" s="2">
        <v>905</v>
      </c>
      <c r="D215" s="2" t="s">
        <v>14</v>
      </c>
      <c r="E215" s="2" t="s">
        <v>25</v>
      </c>
      <c r="F215" s="2" t="s">
        <v>304</v>
      </c>
      <c r="G215" s="9">
        <v>600</v>
      </c>
      <c r="H215" s="16"/>
      <c r="I215" s="61">
        <v>150764</v>
      </c>
      <c r="J215" s="65"/>
      <c r="K215" s="65"/>
      <c r="L215" s="65"/>
      <c r="M215" s="79">
        <f>I215+J215+K215+L215</f>
        <v>150764</v>
      </c>
      <c r="N215" s="79"/>
      <c r="O215" s="77"/>
      <c r="P215" s="77"/>
      <c r="Q215" s="77"/>
      <c r="R215" s="77"/>
      <c r="S215" s="77">
        <f>M215+N215+O215+P215+Q215</f>
        <v>150764</v>
      </c>
      <c r="T215" s="77"/>
      <c r="U215" s="77"/>
      <c r="V215" s="77"/>
      <c r="W215" s="98">
        <f>S215+T215+U215+V215</f>
        <v>150764</v>
      </c>
      <c r="X215" s="98"/>
      <c r="Y215" s="98"/>
      <c r="Z215" s="98"/>
      <c r="AA215" s="98">
        <v>2500</v>
      </c>
      <c r="AB215" s="65">
        <f>W215+X215+Y215+Z215+AA215</f>
        <v>153264</v>
      </c>
      <c r="AC215" s="26"/>
      <c r="AD215" s="26"/>
      <c r="AE215" s="26"/>
    </row>
    <row r="216" spans="1:31" x14ac:dyDescent="0.2">
      <c r="A216" s="10"/>
      <c r="B216" s="4" t="s">
        <v>136</v>
      </c>
      <c r="C216" s="37">
        <v>905</v>
      </c>
      <c r="D216" s="3" t="s">
        <v>14</v>
      </c>
      <c r="E216" s="3" t="s">
        <v>25</v>
      </c>
      <c r="F216" s="2" t="s">
        <v>305</v>
      </c>
      <c r="G216" s="9"/>
      <c r="H216" s="16"/>
      <c r="I216" s="61">
        <f>I217</f>
        <v>3546.9</v>
      </c>
      <c r="J216" s="61">
        <f t="shared" ref="J216:AB216" si="156">J217</f>
        <v>0</v>
      </c>
      <c r="K216" s="61">
        <f t="shared" si="156"/>
        <v>0</v>
      </c>
      <c r="L216" s="61">
        <f t="shared" si="156"/>
        <v>0</v>
      </c>
      <c r="M216" s="75">
        <f t="shared" si="156"/>
        <v>3546.9</v>
      </c>
      <c r="N216" s="75">
        <f t="shared" si="156"/>
        <v>0</v>
      </c>
      <c r="O216" s="75">
        <f t="shared" si="156"/>
        <v>0</v>
      </c>
      <c r="P216" s="75">
        <f t="shared" si="156"/>
        <v>0</v>
      </c>
      <c r="Q216" s="75">
        <f t="shared" si="156"/>
        <v>0</v>
      </c>
      <c r="R216" s="75">
        <f t="shared" si="156"/>
        <v>0</v>
      </c>
      <c r="S216" s="90">
        <f t="shared" si="156"/>
        <v>3546.9</v>
      </c>
      <c r="T216" s="90">
        <f t="shared" si="156"/>
        <v>0</v>
      </c>
      <c r="U216" s="90">
        <f t="shared" si="156"/>
        <v>0</v>
      </c>
      <c r="V216" s="90">
        <f t="shared" si="156"/>
        <v>0</v>
      </c>
      <c r="W216" s="96">
        <f t="shared" si="156"/>
        <v>3546.9</v>
      </c>
      <c r="X216" s="96">
        <f t="shared" si="156"/>
        <v>0</v>
      </c>
      <c r="Y216" s="96">
        <f t="shared" si="156"/>
        <v>0</v>
      </c>
      <c r="Z216" s="96">
        <f t="shared" si="156"/>
        <v>0</v>
      </c>
      <c r="AA216" s="96"/>
      <c r="AB216" s="86">
        <f t="shared" si="156"/>
        <v>3546.9</v>
      </c>
      <c r="AC216" s="26"/>
      <c r="AD216" s="26"/>
      <c r="AE216" s="26"/>
    </row>
    <row r="217" spans="1:31" ht="29.25" customHeight="1" x14ac:dyDescent="0.2">
      <c r="A217" s="10"/>
      <c r="B217" s="46" t="s">
        <v>15</v>
      </c>
      <c r="C217" s="37">
        <v>905</v>
      </c>
      <c r="D217" s="3" t="s">
        <v>14</v>
      </c>
      <c r="E217" s="3" t="s">
        <v>25</v>
      </c>
      <c r="F217" s="2" t="s">
        <v>305</v>
      </c>
      <c r="G217" s="9">
        <v>600</v>
      </c>
      <c r="H217" s="16"/>
      <c r="I217" s="61">
        <v>3546.9</v>
      </c>
      <c r="J217" s="65"/>
      <c r="K217" s="65"/>
      <c r="L217" s="65"/>
      <c r="M217" s="79">
        <f>I217+J217+K217+L217</f>
        <v>3546.9</v>
      </c>
      <c r="N217" s="79"/>
      <c r="O217" s="77"/>
      <c r="P217" s="77"/>
      <c r="Q217" s="77"/>
      <c r="R217" s="77"/>
      <c r="S217" s="77">
        <f>M217+N217+O217+P217+Q217</f>
        <v>3546.9</v>
      </c>
      <c r="T217" s="77"/>
      <c r="U217" s="77"/>
      <c r="V217" s="77"/>
      <c r="W217" s="98">
        <f>S217+T217+U217+V217</f>
        <v>3546.9</v>
      </c>
      <c r="X217" s="98"/>
      <c r="Y217" s="98"/>
      <c r="Z217" s="98"/>
      <c r="AA217" s="98"/>
      <c r="AB217" s="65">
        <f>W217+X217+Y217+Z217</f>
        <v>3546.9</v>
      </c>
      <c r="AC217" s="26"/>
      <c r="AD217" s="26"/>
      <c r="AE217" s="26"/>
    </row>
    <row r="218" spans="1:31" ht="31.5" hidden="1" x14ac:dyDescent="0.2">
      <c r="A218" s="15"/>
      <c r="B218" s="4" t="s">
        <v>338</v>
      </c>
      <c r="C218" s="37">
        <v>905</v>
      </c>
      <c r="D218" s="3" t="s">
        <v>14</v>
      </c>
      <c r="E218" s="3" t="s">
        <v>25</v>
      </c>
      <c r="F218" s="2" t="s">
        <v>336</v>
      </c>
      <c r="G218" s="9"/>
      <c r="H218" s="16"/>
      <c r="I218" s="61">
        <f>I219</f>
        <v>1715</v>
      </c>
      <c r="J218" s="61">
        <f t="shared" ref="J218:Z219" si="157">J219</f>
        <v>0</v>
      </c>
      <c r="K218" s="61">
        <f t="shared" si="157"/>
        <v>2</v>
      </c>
      <c r="L218" s="61">
        <f t="shared" si="157"/>
        <v>0</v>
      </c>
      <c r="M218" s="75">
        <f t="shared" si="157"/>
        <v>1717</v>
      </c>
      <c r="N218" s="75">
        <f t="shared" si="157"/>
        <v>0</v>
      </c>
      <c r="O218" s="75">
        <f t="shared" si="157"/>
        <v>0</v>
      </c>
      <c r="P218" s="75">
        <f t="shared" si="157"/>
        <v>-1717</v>
      </c>
      <c r="Q218" s="75">
        <f t="shared" si="157"/>
        <v>0</v>
      </c>
      <c r="R218" s="75">
        <f t="shared" si="157"/>
        <v>0</v>
      </c>
      <c r="S218" s="90">
        <f t="shared" si="157"/>
        <v>0</v>
      </c>
      <c r="T218" s="90">
        <f t="shared" si="157"/>
        <v>0</v>
      </c>
      <c r="U218" s="90">
        <f t="shared" si="157"/>
        <v>0</v>
      </c>
      <c r="V218" s="90">
        <f t="shared" si="157"/>
        <v>0</v>
      </c>
      <c r="W218" s="96">
        <f t="shared" si="157"/>
        <v>0</v>
      </c>
      <c r="X218" s="96">
        <f t="shared" si="157"/>
        <v>0</v>
      </c>
      <c r="Y218" s="96">
        <f t="shared" si="157"/>
        <v>0</v>
      </c>
      <c r="Z218" s="96">
        <f t="shared" si="157"/>
        <v>0</v>
      </c>
      <c r="AA218" s="96"/>
      <c r="AB218" s="86">
        <f t="shared" ref="AB218" si="158">AB219</f>
        <v>0</v>
      </c>
      <c r="AC218" s="26"/>
      <c r="AD218" s="26"/>
      <c r="AE218" s="26"/>
    </row>
    <row r="219" spans="1:31" ht="31.5" hidden="1" x14ac:dyDescent="0.2">
      <c r="A219" s="15"/>
      <c r="B219" s="4" t="s">
        <v>364</v>
      </c>
      <c r="C219" s="37">
        <v>905</v>
      </c>
      <c r="D219" s="2" t="s">
        <v>14</v>
      </c>
      <c r="E219" s="2" t="s">
        <v>25</v>
      </c>
      <c r="F219" s="2" t="s">
        <v>371</v>
      </c>
      <c r="G219" s="9"/>
      <c r="H219" s="16"/>
      <c r="I219" s="61">
        <f>I220</f>
        <v>1715</v>
      </c>
      <c r="J219" s="61">
        <f t="shared" si="157"/>
        <v>0</v>
      </c>
      <c r="K219" s="61">
        <f t="shared" si="157"/>
        <v>2</v>
      </c>
      <c r="L219" s="61">
        <f t="shared" si="157"/>
        <v>0</v>
      </c>
      <c r="M219" s="75">
        <f t="shared" si="157"/>
        <v>1717</v>
      </c>
      <c r="N219" s="75">
        <f t="shared" si="157"/>
        <v>0</v>
      </c>
      <c r="O219" s="75">
        <f t="shared" si="157"/>
        <v>0</v>
      </c>
      <c r="P219" s="75">
        <f t="shared" si="157"/>
        <v>-1717</v>
      </c>
      <c r="Q219" s="75">
        <f t="shared" si="157"/>
        <v>0</v>
      </c>
      <c r="R219" s="75">
        <f t="shared" si="157"/>
        <v>0</v>
      </c>
      <c r="S219" s="90">
        <f t="shared" si="157"/>
        <v>0</v>
      </c>
      <c r="T219" s="90">
        <f t="shared" si="157"/>
        <v>0</v>
      </c>
      <c r="U219" s="90">
        <f t="shared" si="157"/>
        <v>0</v>
      </c>
      <c r="V219" s="90">
        <f t="shared" si="157"/>
        <v>0</v>
      </c>
      <c r="W219" s="96">
        <f t="shared" si="157"/>
        <v>0</v>
      </c>
      <c r="X219" s="96">
        <f t="shared" si="157"/>
        <v>0</v>
      </c>
      <c r="Y219" s="96">
        <f t="shared" si="157"/>
        <v>0</v>
      </c>
      <c r="Z219" s="96">
        <f t="shared" si="157"/>
        <v>0</v>
      </c>
      <c r="AA219" s="96"/>
      <c r="AB219" s="86">
        <f t="shared" ref="AB219" si="159">AB220</f>
        <v>0</v>
      </c>
      <c r="AC219" s="26"/>
      <c r="AD219" s="26"/>
      <c r="AE219" s="26"/>
    </row>
    <row r="220" spans="1:31" ht="30.75" hidden="1" customHeight="1" x14ac:dyDescent="0.2">
      <c r="A220" s="15"/>
      <c r="B220" s="39" t="s">
        <v>15</v>
      </c>
      <c r="C220" s="2">
        <v>905</v>
      </c>
      <c r="D220" s="2" t="s">
        <v>14</v>
      </c>
      <c r="E220" s="2" t="s">
        <v>25</v>
      </c>
      <c r="F220" s="2" t="s">
        <v>371</v>
      </c>
      <c r="G220" s="9">
        <v>600</v>
      </c>
      <c r="H220" s="16"/>
      <c r="I220" s="61">
        <v>1715</v>
      </c>
      <c r="J220" s="65"/>
      <c r="K220" s="65">
        <v>2</v>
      </c>
      <c r="L220" s="65"/>
      <c r="M220" s="79">
        <f>I220+J220+K220+L220</f>
        <v>1717</v>
      </c>
      <c r="N220" s="79"/>
      <c r="O220" s="77"/>
      <c r="P220" s="77">
        <v>-1717</v>
      </c>
      <c r="Q220" s="77"/>
      <c r="R220" s="77"/>
      <c r="S220" s="77">
        <f>M220+N220+O220+P220+Q220</f>
        <v>0</v>
      </c>
      <c r="T220" s="77"/>
      <c r="U220" s="77"/>
      <c r="V220" s="77"/>
      <c r="W220" s="98">
        <f>S220+T220+U220+V220</f>
        <v>0</v>
      </c>
      <c r="X220" s="98"/>
      <c r="Y220" s="98"/>
      <c r="Z220" s="98"/>
      <c r="AA220" s="98"/>
      <c r="AB220" s="65">
        <f>W220+X220+Y220+Z220</f>
        <v>0</v>
      </c>
      <c r="AC220" s="26"/>
      <c r="AD220" s="26"/>
      <c r="AE220" s="26"/>
    </row>
    <row r="221" spans="1:31" ht="30.75" customHeight="1" x14ac:dyDescent="0.2">
      <c r="A221" s="15"/>
      <c r="B221" s="4" t="s">
        <v>338</v>
      </c>
      <c r="C221" s="37">
        <v>905</v>
      </c>
      <c r="D221" s="3" t="s">
        <v>14</v>
      </c>
      <c r="E221" s="3" t="s">
        <v>25</v>
      </c>
      <c r="F221" s="2" t="s">
        <v>467</v>
      </c>
      <c r="G221" s="9"/>
      <c r="H221" s="16"/>
      <c r="I221" s="61"/>
      <c r="J221" s="78"/>
      <c r="K221" s="78"/>
      <c r="L221" s="78"/>
      <c r="M221" s="79">
        <f>M222</f>
        <v>0</v>
      </c>
      <c r="N221" s="79">
        <f t="shared" ref="N221:AB222" si="160">N222</f>
        <v>0</v>
      </c>
      <c r="O221" s="79">
        <f t="shared" si="160"/>
        <v>1700</v>
      </c>
      <c r="P221" s="79">
        <f t="shared" si="160"/>
        <v>1717.1</v>
      </c>
      <c r="Q221" s="79">
        <f t="shared" si="160"/>
        <v>0</v>
      </c>
      <c r="R221" s="79">
        <f t="shared" si="160"/>
        <v>0</v>
      </c>
      <c r="S221" s="77">
        <f t="shared" si="160"/>
        <v>3417.1</v>
      </c>
      <c r="T221" s="77">
        <f t="shared" si="160"/>
        <v>0</v>
      </c>
      <c r="U221" s="77">
        <f t="shared" si="160"/>
        <v>0</v>
      </c>
      <c r="V221" s="77">
        <f t="shared" si="160"/>
        <v>0</v>
      </c>
      <c r="W221" s="98">
        <f t="shared" si="160"/>
        <v>3417.1</v>
      </c>
      <c r="X221" s="98">
        <f t="shared" si="160"/>
        <v>0</v>
      </c>
      <c r="Y221" s="98">
        <f t="shared" si="160"/>
        <v>0</v>
      </c>
      <c r="Z221" s="98">
        <f t="shared" si="160"/>
        <v>0</v>
      </c>
      <c r="AA221" s="98"/>
      <c r="AB221" s="65">
        <f t="shared" si="160"/>
        <v>3417.1</v>
      </c>
      <c r="AC221" s="113">
        <f>W194+W196+W209+W216+W218+W221+W224</f>
        <v>266798.6349</v>
      </c>
      <c r="AD221" s="26"/>
      <c r="AE221" s="26"/>
    </row>
    <row r="222" spans="1:31" ht="30.75" customHeight="1" x14ac:dyDescent="0.2">
      <c r="A222" s="15"/>
      <c r="B222" s="4" t="s">
        <v>364</v>
      </c>
      <c r="C222" s="37">
        <v>905</v>
      </c>
      <c r="D222" s="3" t="s">
        <v>14</v>
      </c>
      <c r="E222" s="3" t="s">
        <v>25</v>
      </c>
      <c r="F222" s="2" t="s">
        <v>467</v>
      </c>
      <c r="G222" s="9"/>
      <c r="H222" s="16"/>
      <c r="I222" s="61"/>
      <c r="J222" s="78"/>
      <c r="K222" s="78"/>
      <c r="L222" s="78"/>
      <c r="M222" s="79">
        <f>M223</f>
        <v>0</v>
      </c>
      <c r="N222" s="79">
        <f t="shared" si="160"/>
        <v>0</v>
      </c>
      <c r="O222" s="79">
        <f t="shared" si="160"/>
        <v>1700</v>
      </c>
      <c r="P222" s="79">
        <f t="shared" si="160"/>
        <v>1717.1</v>
      </c>
      <c r="Q222" s="79">
        <f t="shared" si="160"/>
        <v>0</v>
      </c>
      <c r="R222" s="79">
        <f t="shared" si="160"/>
        <v>0</v>
      </c>
      <c r="S222" s="77">
        <f>S223</f>
        <v>3417.1</v>
      </c>
      <c r="T222" s="77">
        <f t="shared" si="160"/>
        <v>0</v>
      </c>
      <c r="U222" s="77">
        <f t="shared" si="160"/>
        <v>0</v>
      </c>
      <c r="V222" s="77">
        <f t="shared" si="160"/>
        <v>0</v>
      </c>
      <c r="W222" s="98">
        <f t="shared" si="160"/>
        <v>3417.1</v>
      </c>
      <c r="X222" s="98">
        <f t="shared" si="160"/>
        <v>0</v>
      </c>
      <c r="Y222" s="98">
        <f t="shared" si="160"/>
        <v>0</v>
      </c>
      <c r="Z222" s="98">
        <f t="shared" si="160"/>
        <v>0</v>
      </c>
      <c r="AA222" s="98"/>
      <c r="AB222" s="65">
        <f t="shared" si="160"/>
        <v>3417.1</v>
      </c>
      <c r="AC222" s="26"/>
      <c r="AD222" s="26"/>
      <c r="AE222" s="26"/>
    </row>
    <row r="223" spans="1:31" ht="30.75" customHeight="1" x14ac:dyDescent="0.2">
      <c r="A223" s="15"/>
      <c r="B223" s="4" t="s">
        <v>15</v>
      </c>
      <c r="C223" s="37">
        <v>905</v>
      </c>
      <c r="D223" s="3" t="s">
        <v>14</v>
      </c>
      <c r="E223" s="3" t="s">
        <v>25</v>
      </c>
      <c r="F223" s="2" t="s">
        <v>467</v>
      </c>
      <c r="G223" s="9">
        <v>600</v>
      </c>
      <c r="H223" s="16"/>
      <c r="I223" s="61"/>
      <c r="J223" s="78"/>
      <c r="K223" s="78"/>
      <c r="L223" s="78"/>
      <c r="M223" s="79">
        <v>0</v>
      </c>
      <c r="N223" s="79"/>
      <c r="O223" s="77">
        <v>1700</v>
      </c>
      <c r="P223" s="77">
        <f>0.1+1717</f>
        <v>1717.1</v>
      </c>
      <c r="Q223" s="77"/>
      <c r="R223" s="77"/>
      <c r="S223" s="77">
        <f>N223+O223+P223+Q223</f>
        <v>3417.1</v>
      </c>
      <c r="T223" s="77"/>
      <c r="U223" s="77"/>
      <c r="V223" s="77"/>
      <c r="W223" s="98">
        <f>S223+T223+U223+V223</f>
        <v>3417.1</v>
      </c>
      <c r="X223" s="98"/>
      <c r="Y223" s="98"/>
      <c r="Z223" s="98"/>
      <c r="AA223" s="98"/>
      <c r="AB223" s="65">
        <f>W223+X223+Y223+Z223</f>
        <v>3417.1</v>
      </c>
      <c r="AC223" s="26"/>
      <c r="AD223" s="26"/>
      <c r="AE223" s="26"/>
    </row>
    <row r="224" spans="1:31" ht="30.75" customHeight="1" x14ac:dyDescent="0.2">
      <c r="A224" s="15"/>
      <c r="B224" s="4" t="s">
        <v>488</v>
      </c>
      <c r="C224" s="37">
        <v>905</v>
      </c>
      <c r="D224" s="3" t="s">
        <v>14</v>
      </c>
      <c r="E224" s="3" t="s">
        <v>25</v>
      </c>
      <c r="F224" s="2" t="s">
        <v>487</v>
      </c>
      <c r="G224" s="9"/>
      <c r="H224" s="16"/>
      <c r="I224" s="61"/>
      <c r="J224" s="78"/>
      <c r="K224" s="78"/>
      <c r="L224" s="78"/>
      <c r="M224" s="79"/>
      <c r="N224" s="79"/>
      <c r="O224" s="79"/>
      <c r="P224" s="79"/>
      <c r="Q224" s="79"/>
      <c r="R224" s="79"/>
      <c r="S224" s="77">
        <f>S225</f>
        <v>0</v>
      </c>
      <c r="T224" s="77">
        <f t="shared" ref="T224:AB224" si="161">T225</f>
        <v>14850</v>
      </c>
      <c r="U224" s="77">
        <f t="shared" si="161"/>
        <v>150</v>
      </c>
      <c r="V224" s="77">
        <f t="shared" si="161"/>
        <v>0</v>
      </c>
      <c r="W224" s="98">
        <f t="shared" si="161"/>
        <v>15000</v>
      </c>
      <c r="X224" s="98">
        <f t="shared" si="161"/>
        <v>0</v>
      </c>
      <c r="Y224" s="98">
        <f t="shared" si="161"/>
        <v>0</v>
      </c>
      <c r="Z224" s="98">
        <f t="shared" si="161"/>
        <v>0</v>
      </c>
      <c r="AA224" s="98"/>
      <c r="AB224" s="65">
        <f t="shared" si="161"/>
        <v>15000</v>
      </c>
      <c r="AC224" s="26"/>
      <c r="AD224" s="26"/>
      <c r="AE224" s="26"/>
    </row>
    <row r="225" spans="1:31" ht="30.75" customHeight="1" x14ac:dyDescent="0.2">
      <c r="A225" s="15"/>
      <c r="B225" s="4" t="s">
        <v>15</v>
      </c>
      <c r="C225" s="37">
        <v>905</v>
      </c>
      <c r="D225" s="3" t="s">
        <v>14</v>
      </c>
      <c r="E225" s="3" t="s">
        <v>25</v>
      </c>
      <c r="F225" s="2" t="s">
        <v>487</v>
      </c>
      <c r="G225" s="9">
        <v>600</v>
      </c>
      <c r="H225" s="16"/>
      <c r="I225" s="61"/>
      <c r="J225" s="78"/>
      <c r="K225" s="78"/>
      <c r="L225" s="78"/>
      <c r="M225" s="79"/>
      <c r="N225" s="79"/>
      <c r="O225" s="79"/>
      <c r="P225" s="79"/>
      <c r="Q225" s="79"/>
      <c r="R225" s="79"/>
      <c r="S225" s="77">
        <v>0</v>
      </c>
      <c r="T225" s="77">
        <v>14850</v>
      </c>
      <c r="U225" s="77">
        <v>150</v>
      </c>
      <c r="V225" s="77"/>
      <c r="W225" s="98">
        <f>S225+T225+U225+V225</f>
        <v>15000</v>
      </c>
      <c r="X225" s="98"/>
      <c r="Y225" s="98"/>
      <c r="Z225" s="98"/>
      <c r="AA225" s="98"/>
      <c r="AB225" s="65">
        <f>W225+X225+Y225+Z225</f>
        <v>15000</v>
      </c>
      <c r="AC225" s="26"/>
      <c r="AD225" s="26"/>
      <c r="AE225" s="26"/>
    </row>
    <row r="226" spans="1:31" ht="31.5" x14ac:dyDescent="0.2">
      <c r="A226" s="10"/>
      <c r="B226" s="36" t="s">
        <v>70</v>
      </c>
      <c r="C226" s="2">
        <v>905</v>
      </c>
      <c r="D226" s="3" t="s">
        <v>14</v>
      </c>
      <c r="E226" s="3" t="s">
        <v>25</v>
      </c>
      <c r="F226" s="2" t="s">
        <v>159</v>
      </c>
      <c r="G226" s="9" t="s">
        <v>0</v>
      </c>
      <c r="H226" s="16"/>
      <c r="I226" s="61">
        <f>I227</f>
        <v>746.7</v>
      </c>
      <c r="J226" s="61">
        <f t="shared" ref="J226:Z227" si="162">J227</f>
        <v>50</v>
      </c>
      <c r="K226" s="61">
        <f t="shared" si="162"/>
        <v>0</v>
      </c>
      <c r="L226" s="61">
        <f t="shared" si="162"/>
        <v>0</v>
      </c>
      <c r="M226" s="75">
        <f t="shared" si="162"/>
        <v>796.7</v>
      </c>
      <c r="N226" s="75">
        <f t="shared" si="162"/>
        <v>0</v>
      </c>
      <c r="O226" s="75">
        <f t="shared" si="162"/>
        <v>0</v>
      </c>
      <c r="P226" s="75">
        <f t="shared" si="162"/>
        <v>0</v>
      </c>
      <c r="Q226" s="75">
        <f t="shared" si="162"/>
        <v>0</v>
      </c>
      <c r="R226" s="75">
        <f t="shared" si="162"/>
        <v>0</v>
      </c>
      <c r="S226" s="90">
        <f t="shared" si="162"/>
        <v>796.7</v>
      </c>
      <c r="T226" s="90">
        <f t="shared" si="162"/>
        <v>0</v>
      </c>
      <c r="U226" s="90">
        <f t="shared" si="162"/>
        <v>-75</v>
      </c>
      <c r="V226" s="90">
        <f t="shared" si="162"/>
        <v>0</v>
      </c>
      <c r="W226" s="96">
        <f t="shared" si="162"/>
        <v>721.7</v>
      </c>
      <c r="X226" s="96">
        <f t="shared" si="162"/>
        <v>0</v>
      </c>
      <c r="Y226" s="96">
        <f t="shared" si="162"/>
        <v>-128</v>
      </c>
      <c r="Z226" s="96">
        <f t="shared" si="162"/>
        <v>0</v>
      </c>
      <c r="AA226" s="96"/>
      <c r="AB226" s="86">
        <f t="shared" ref="AB226:AB227" si="163">AB227</f>
        <v>593.70000000000005</v>
      </c>
      <c r="AC226" s="26"/>
      <c r="AD226" s="26"/>
      <c r="AE226" s="26"/>
    </row>
    <row r="227" spans="1:31" ht="34.5" customHeight="1" x14ac:dyDescent="0.2">
      <c r="A227" s="10"/>
      <c r="B227" s="25" t="s">
        <v>161</v>
      </c>
      <c r="C227" s="2">
        <v>905</v>
      </c>
      <c r="D227" s="3" t="s">
        <v>14</v>
      </c>
      <c r="E227" s="3" t="s">
        <v>25</v>
      </c>
      <c r="F227" s="2" t="s">
        <v>160</v>
      </c>
      <c r="G227" s="9" t="s">
        <v>0</v>
      </c>
      <c r="H227" s="16"/>
      <c r="I227" s="61">
        <f>I228</f>
        <v>746.7</v>
      </c>
      <c r="J227" s="61">
        <f t="shared" si="162"/>
        <v>50</v>
      </c>
      <c r="K227" s="61">
        <f t="shared" si="162"/>
        <v>0</v>
      </c>
      <c r="L227" s="61">
        <f t="shared" si="162"/>
        <v>0</v>
      </c>
      <c r="M227" s="75">
        <f t="shared" si="162"/>
        <v>796.7</v>
      </c>
      <c r="N227" s="75">
        <f t="shared" si="162"/>
        <v>0</v>
      </c>
      <c r="O227" s="75">
        <f t="shared" si="162"/>
        <v>0</v>
      </c>
      <c r="P227" s="75">
        <f t="shared" si="162"/>
        <v>0</v>
      </c>
      <c r="Q227" s="75">
        <f t="shared" si="162"/>
        <v>0</v>
      </c>
      <c r="R227" s="75">
        <f t="shared" si="162"/>
        <v>0</v>
      </c>
      <c r="S227" s="90">
        <f t="shared" si="162"/>
        <v>796.7</v>
      </c>
      <c r="T227" s="90">
        <f t="shared" si="162"/>
        <v>0</v>
      </c>
      <c r="U227" s="90">
        <f t="shared" si="162"/>
        <v>-75</v>
      </c>
      <c r="V227" s="90">
        <f t="shared" si="162"/>
        <v>0</v>
      </c>
      <c r="W227" s="96">
        <f t="shared" si="162"/>
        <v>721.7</v>
      </c>
      <c r="X227" s="96">
        <f t="shared" si="162"/>
        <v>0</v>
      </c>
      <c r="Y227" s="96">
        <f t="shared" si="162"/>
        <v>-128</v>
      </c>
      <c r="Z227" s="96">
        <f t="shared" si="162"/>
        <v>0</v>
      </c>
      <c r="AA227" s="96"/>
      <c r="AB227" s="86">
        <f t="shared" si="163"/>
        <v>593.70000000000005</v>
      </c>
      <c r="AC227" s="26"/>
      <c r="AD227" s="26"/>
      <c r="AE227" s="26"/>
    </row>
    <row r="228" spans="1:31" ht="31.5" x14ac:dyDescent="0.2">
      <c r="A228" s="10"/>
      <c r="B228" s="8" t="s">
        <v>15</v>
      </c>
      <c r="C228" s="2">
        <v>905</v>
      </c>
      <c r="D228" s="3" t="s">
        <v>14</v>
      </c>
      <c r="E228" s="3" t="s">
        <v>25</v>
      </c>
      <c r="F228" s="2" t="s">
        <v>160</v>
      </c>
      <c r="G228" s="9" t="s">
        <v>16</v>
      </c>
      <c r="H228" s="16"/>
      <c r="I228" s="61">
        <v>746.7</v>
      </c>
      <c r="J228" s="65">
        <v>50</v>
      </c>
      <c r="K228" s="65"/>
      <c r="L228" s="65"/>
      <c r="M228" s="79">
        <f>I228+J228+K228+L228</f>
        <v>796.7</v>
      </c>
      <c r="N228" s="79"/>
      <c r="O228" s="77"/>
      <c r="P228" s="77"/>
      <c r="Q228" s="77"/>
      <c r="R228" s="77"/>
      <c r="S228" s="77">
        <f>M228+N228+O228+P228+Q228</f>
        <v>796.7</v>
      </c>
      <c r="T228" s="77"/>
      <c r="U228" s="77">
        <v>-75</v>
      </c>
      <c r="V228" s="77"/>
      <c r="W228" s="98">
        <f>S228+T228+U228+V228</f>
        <v>721.7</v>
      </c>
      <c r="X228" s="98"/>
      <c r="Y228" s="98">
        <f>110-238</f>
        <v>-128</v>
      </c>
      <c r="Z228" s="98"/>
      <c r="AA228" s="98"/>
      <c r="AB228" s="65">
        <f>W228+X228+Y228+Z228</f>
        <v>593.70000000000005</v>
      </c>
      <c r="AC228" s="26"/>
      <c r="AD228" s="26"/>
      <c r="AE228" s="26"/>
    </row>
    <row r="229" spans="1:31" ht="31.5" x14ac:dyDescent="0.2">
      <c r="A229" s="91"/>
      <c r="B229" s="1" t="s">
        <v>129</v>
      </c>
      <c r="C229" s="2">
        <v>905</v>
      </c>
      <c r="D229" s="3" t="s">
        <v>14</v>
      </c>
      <c r="E229" s="3" t="s">
        <v>25</v>
      </c>
      <c r="F229" s="2" t="s">
        <v>198</v>
      </c>
      <c r="G229" s="9"/>
      <c r="H229" s="16"/>
      <c r="I229" s="61">
        <f>I230</f>
        <v>100</v>
      </c>
      <c r="J229" s="61">
        <f t="shared" ref="J229:Z230" si="164">J230</f>
        <v>0</v>
      </c>
      <c r="K229" s="61">
        <f t="shared" si="164"/>
        <v>0</v>
      </c>
      <c r="L229" s="61">
        <f t="shared" si="164"/>
        <v>0</v>
      </c>
      <c r="M229" s="75">
        <f t="shared" si="164"/>
        <v>100</v>
      </c>
      <c r="N229" s="75">
        <f t="shared" si="164"/>
        <v>0</v>
      </c>
      <c r="O229" s="75">
        <f t="shared" si="164"/>
        <v>0</v>
      </c>
      <c r="P229" s="75">
        <f t="shared" si="164"/>
        <v>0</v>
      </c>
      <c r="Q229" s="75">
        <f t="shared" si="164"/>
        <v>0</v>
      </c>
      <c r="R229" s="75">
        <f t="shared" si="164"/>
        <v>0</v>
      </c>
      <c r="S229" s="90">
        <f t="shared" si="164"/>
        <v>100</v>
      </c>
      <c r="T229" s="90">
        <f t="shared" si="164"/>
        <v>0</v>
      </c>
      <c r="U229" s="90">
        <f t="shared" si="164"/>
        <v>0</v>
      </c>
      <c r="V229" s="90">
        <f t="shared" si="164"/>
        <v>0</v>
      </c>
      <c r="W229" s="96">
        <f t="shared" si="164"/>
        <v>100</v>
      </c>
      <c r="X229" s="96">
        <f t="shared" si="164"/>
        <v>0</v>
      </c>
      <c r="Y229" s="96">
        <f t="shared" si="164"/>
        <v>0</v>
      </c>
      <c r="Z229" s="96">
        <f t="shared" si="164"/>
        <v>0</v>
      </c>
      <c r="AA229" s="96"/>
      <c r="AB229" s="86">
        <f t="shared" ref="AB229:AB230" si="165">AB230</f>
        <v>100</v>
      </c>
      <c r="AC229" s="26"/>
      <c r="AD229" s="26"/>
      <c r="AE229" s="26"/>
    </row>
    <row r="230" spans="1:31" ht="31.5" x14ac:dyDescent="0.2">
      <c r="A230" s="91"/>
      <c r="B230" s="1" t="s">
        <v>130</v>
      </c>
      <c r="C230" s="2">
        <v>905</v>
      </c>
      <c r="D230" s="3" t="s">
        <v>14</v>
      </c>
      <c r="E230" s="3" t="s">
        <v>25</v>
      </c>
      <c r="F230" s="2" t="s">
        <v>199</v>
      </c>
      <c r="G230" s="9"/>
      <c r="H230" s="16"/>
      <c r="I230" s="61">
        <f>I231</f>
        <v>100</v>
      </c>
      <c r="J230" s="61">
        <f t="shared" si="164"/>
        <v>0</v>
      </c>
      <c r="K230" s="61">
        <f t="shared" si="164"/>
        <v>0</v>
      </c>
      <c r="L230" s="61">
        <f t="shared" si="164"/>
        <v>0</v>
      </c>
      <c r="M230" s="75">
        <f t="shared" si="164"/>
        <v>100</v>
      </c>
      <c r="N230" s="75">
        <f t="shared" si="164"/>
        <v>0</v>
      </c>
      <c r="O230" s="75">
        <f t="shared" si="164"/>
        <v>0</v>
      </c>
      <c r="P230" s="75">
        <f t="shared" si="164"/>
        <v>0</v>
      </c>
      <c r="Q230" s="75">
        <f t="shared" si="164"/>
        <v>0</v>
      </c>
      <c r="R230" s="75">
        <f t="shared" si="164"/>
        <v>0</v>
      </c>
      <c r="S230" s="90">
        <f t="shared" si="164"/>
        <v>100</v>
      </c>
      <c r="T230" s="90">
        <f t="shared" si="164"/>
        <v>0</v>
      </c>
      <c r="U230" s="90">
        <f t="shared" si="164"/>
        <v>0</v>
      </c>
      <c r="V230" s="90">
        <f t="shared" si="164"/>
        <v>0</v>
      </c>
      <c r="W230" s="96">
        <f t="shared" si="164"/>
        <v>100</v>
      </c>
      <c r="X230" s="96">
        <f t="shared" si="164"/>
        <v>0</v>
      </c>
      <c r="Y230" s="96">
        <f t="shared" si="164"/>
        <v>0</v>
      </c>
      <c r="Z230" s="96">
        <f t="shared" si="164"/>
        <v>0</v>
      </c>
      <c r="AA230" s="96"/>
      <c r="AB230" s="86">
        <f t="shared" si="165"/>
        <v>100</v>
      </c>
      <c r="AC230" s="26"/>
      <c r="AD230" s="26"/>
      <c r="AE230" s="26"/>
    </row>
    <row r="231" spans="1:31" ht="31.5" x14ac:dyDescent="0.2">
      <c r="A231" s="91"/>
      <c r="B231" s="8" t="s">
        <v>15</v>
      </c>
      <c r="C231" s="2">
        <v>905</v>
      </c>
      <c r="D231" s="3" t="s">
        <v>14</v>
      </c>
      <c r="E231" s="3" t="s">
        <v>25</v>
      </c>
      <c r="F231" s="2" t="s">
        <v>199</v>
      </c>
      <c r="G231" s="9">
        <v>600</v>
      </c>
      <c r="H231" s="16"/>
      <c r="I231" s="61">
        <v>100</v>
      </c>
      <c r="J231" s="65"/>
      <c r="K231" s="65"/>
      <c r="L231" s="65"/>
      <c r="M231" s="79">
        <f>I231+J231+K231+L231</f>
        <v>100</v>
      </c>
      <c r="N231" s="79"/>
      <c r="O231" s="77"/>
      <c r="P231" s="77"/>
      <c r="Q231" s="77"/>
      <c r="R231" s="77"/>
      <c r="S231" s="77">
        <f>M231+N231+O231+P231+Q231</f>
        <v>100</v>
      </c>
      <c r="T231" s="77"/>
      <c r="U231" s="77"/>
      <c r="V231" s="77"/>
      <c r="W231" s="98">
        <f>S231+T231+U231+V231</f>
        <v>100</v>
      </c>
      <c r="X231" s="98"/>
      <c r="Y231" s="98"/>
      <c r="Z231" s="98"/>
      <c r="AA231" s="98"/>
      <c r="AB231" s="65">
        <f>W231+X231+Y231+Z231</f>
        <v>100</v>
      </c>
      <c r="AC231" s="26"/>
      <c r="AD231" s="26"/>
      <c r="AE231" s="26"/>
    </row>
    <row r="232" spans="1:31" ht="31.5" x14ac:dyDescent="0.2">
      <c r="A232" s="91"/>
      <c r="B232" s="1" t="s">
        <v>344</v>
      </c>
      <c r="C232" s="2">
        <v>905</v>
      </c>
      <c r="D232" s="3" t="s">
        <v>14</v>
      </c>
      <c r="E232" s="3" t="s">
        <v>25</v>
      </c>
      <c r="F232" s="2" t="s">
        <v>343</v>
      </c>
      <c r="G232" s="9"/>
      <c r="H232" s="16"/>
      <c r="I232" s="61">
        <f>I233</f>
        <v>5</v>
      </c>
      <c r="J232" s="61">
        <f t="shared" ref="J232:Z233" si="166">J233</f>
        <v>0</v>
      </c>
      <c r="K232" s="61">
        <f t="shared" si="166"/>
        <v>0</v>
      </c>
      <c r="L232" s="61">
        <f t="shared" si="166"/>
        <v>0</v>
      </c>
      <c r="M232" s="75">
        <f t="shared" si="166"/>
        <v>5</v>
      </c>
      <c r="N232" s="75">
        <f t="shared" si="166"/>
        <v>0</v>
      </c>
      <c r="O232" s="75">
        <f t="shared" si="166"/>
        <v>0</v>
      </c>
      <c r="P232" s="75">
        <f t="shared" si="166"/>
        <v>0</v>
      </c>
      <c r="Q232" s="75">
        <f t="shared" si="166"/>
        <v>0</v>
      </c>
      <c r="R232" s="75">
        <f t="shared" si="166"/>
        <v>0</v>
      </c>
      <c r="S232" s="90">
        <f t="shared" si="166"/>
        <v>5</v>
      </c>
      <c r="T232" s="90">
        <f t="shared" si="166"/>
        <v>0</v>
      </c>
      <c r="U232" s="90">
        <f t="shared" si="166"/>
        <v>0</v>
      </c>
      <c r="V232" s="90">
        <f t="shared" si="166"/>
        <v>0</v>
      </c>
      <c r="W232" s="96">
        <f t="shared" si="166"/>
        <v>5</v>
      </c>
      <c r="X232" s="96">
        <f t="shared" si="166"/>
        <v>0</v>
      </c>
      <c r="Y232" s="96">
        <f t="shared" si="166"/>
        <v>0</v>
      </c>
      <c r="Z232" s="96">
        <f t="shared" si="166"/>
        <v>0</v>
      </c>
      <c r="AA232" s="96"/>
      <c r="AB232" s="86">
        <f t="shared" ref="AB232:AB233" si="167">AB233</f>
        <v>5</v>
      </c>
      <c r="AC232" s="26"/>
      <c r="AD232" s="26"/>
      <c r="AE232" s="26"/>
    </row>
    <row r="233" spans="1:31" x14ac:dyDescent="0.2">
      <c r="A233" s="91"/>
      <c r="B233" s="1" t="s">
        <v>350</v>
      </c>
      <c r="C233" s="2">
        <v>905</v>
      </c>
      <c r="D233" s="3" t="s">
        <v>14</v>
      </c>
      <c r="E233" s="3" t="s">
        <v>25</v>
      </c>
      <c r="F233" s="2" t="s">
        <v>349</v>
      </c>
      <c r="G233" s="9"/>
      <c r="H233" s="16"/>
      <c r="I233" s="61">
        <f>I234</f>
        <v>5</v>
      </c>
      <c r="J233" s="61">
        <f t="shared" si="166"/>
        <v>0</v>
      </c>
      <c r="K233" s="61">
        <f t="shared" si="166"/>
        <v>0</v>
      </c>
      <c r="L233" s="61">
        <f t="shared" si="166"/>
        <v>0</v>
      </c>
      <c r="M233" s="75">
        <f t="shared" si="166"/>
        <v>5</v>
      </c>
      <c r="N233" s="75">
        <f t="shared" si="166"/>
        <v>0</v>
      </c>
      <c r="O233" s="75">
        <f t="shared" si="166"/>
        <v>0</v>
      </c>
      <c r="P233" s="75">
        <f t="shared" si="166"/>
        <v>0</v>
      </c>
      <c r="Q233" s="75">
        <f t="shared" si="166"/>
        <v>0</v>
      </c>
      <c r="R233" s="75">
        <f t="shared" si="166"/>
        <v>0</v>
      </c>
      <c r="S233" s="90">
        <f t="shared" si="166"/>
        <v>5</v>
      </c>
      <c r="T233" s="90">
        <f t="shared" si="166"/>
        <v>0</v>
      </c>
      <c r="U233" s="90">
        <f t="shared" si="166"/>
        <v>0</v>
      </c>
      <c r="V233" s="90">
        <f t="shared" si="166"/>
        <v>0</v>
      </c>
      <c r="W233" s="96">
        <f t="shared" si="166"/>
        <v>5</v>
      </c>
      <c r="X233" s="96">
        <f t="shared" si="166"/>
        <v>0</v>
      </c>
      <c r="Y233" s="96">
        <f t="shared" si="166"/>
        <v>0</v>
      </c>
      <c r="Z233" s="96">
        <f t="shared" si="166"/>
        <v>0</v>
      </c>
      <c r="AA233" s="96"/>
      <c r="AB233" s="86">
        <f t="shared" si="167"/>
        <v>5</v>
      </c>
      <c r="AC233" s="26"/>
      <c r="AD233" s="26"/>
      <c r="AE233" s="26"/>
    </row>
    <row r="234" spans="1:31" ht="31.5" x14ac:dyDescent="0.2">
      <c r="A234" s="92"/>
      <c r="B234" s="14" t="s">
        <v>15</v>
      </c>
      <c r="C234" s="11">
        <v>905</v>
      </c>
      <c r="D234" s="12" t="s">
        <v>14</v>
      </c>
      <c r="E234" s="12" t="s">
        <v>25</v>
      </c>
      <c r="F234" s="11" t="s">
        <v>349</v>
      </c>
      <c r="G234" s="13">
        <v>600</v>
      </c>
      <c r="H234" s="17"/>
      <c r="I234" s="63">
        <v>5</v>
      </c>
      <c r="J234" s="65"/>
      <c r="K234" s="65"/>
      <c r="L234" s="65"/>
      <c r="M234" s="79">
        <f>I234+J234+K234+L234</f>
        <v>5</v>
      </c>
      <c r="N234" s="79"/>
      <c r="O234" s="77"/>
      <c r="P234" s="77"/>
      <c r="Q234" s="77"/>
      <c r="R234" s="77"/>
      <c r="S234" s="77">
        <f>M234+N234+O234+P234+Q234</f>
        <v>5</v>
      </c>
      <c r="T234" s="77"/>
      <c r="U234" s="77"/>
      <c r="V234" s="77"/>
      <c r="W234" s="98">
        <f>S234+T234+U234+V234</f>
        <v>5</v>
      </c>
      <c r="X234" s="98"/>
      <c r="Y234" s="98"/>
      <c r="Z234" s="98"/>
      <c r="AA234" s="98"/>
      <c r="AB234" s="65">
        <f>W234+X234+Y234+Z234</f>
        <v>5</v>
      </c>
      <c r="AC234" s="26"/>
      <c r="AD234" s="26"/>
      <c r="AE234" s="26"/>
    </row>
    <row r="235" spans="1:31" ht="31.5" x14ac:dyDescent="0.2">
      <c r="A235" s="4"/>
      <c r="B235" s="4" t="s">
        <v>83</v>
      </c>
      <c r="C235" s="5">
        <v>905</v>
      </c>
      <c r="D235" s="6" t="s">
        <v>14</v>
      </c>
      <c r="E235" s="6" t="s">
        <v>25</v>
      </c>
      <c r="F235" s="5" t="s">
        <v>176</v>
      </c>
      <c r="G235" s="7"/>
      <c r="H235" s="7"/>
      <c r="I235" s="61">
        <f t="shared" ref="I235:N235" si="168">I238</f>
        <v>30</v>
      </c>
      <c r="J235" s="61">
        <f t="shared" si="168"/>
        <v>0</v>
      </c>
      <c r="K235" s="61">
        <f t="shared" si="168"/>
        <v>0</v>
      </c>
      <c r="L235" s="61">
        <f t="shared" si="168"/>
        <v>0</v>
      </c>
      <c r="M235" s="75">
        <f t="shared" si="168"/>
        <v>30</v>
      </c>
      <c r="N235" s="75">
        <f t="shared" si="168"/>
        <v>0</v>
      </c>
      <c r="O235" s="75">
        <f>O238+O236</f>
        <v>1501.846</v>
      </c>
      <c r="P235" s="75">
        <f>P238</f>
        <v>0</v>
      </c>
      <c r="Q235" s="75">
        <f>Q238</f>
        <v>0</v>
      </c>
      <c r="R235" s="75">
        <f>R238</f>
        <v>0</v>
      </c>
      <c r="S235" s="90">
        <f>S238+S236</f>
        <v>1531.846</v>
      </c>
      <c r="T235" s="90">
        <f t="shared" ref="T235:AB235" si="169">T238+T236</f>
        <v>0</v>
      </c>
      <c r="U235" s="90">
        <f t="shared" si="169"/>
        <v>0</v>
      </c>
      <c r="V235" s="90">
        <f t="shared" si="169"/>
        <v>0</v>
      </c>
      <c r="W235" s="96">
        <f t="shared" si="169"/>
        <v>1531.846</v>
      </c>
      <c r="X235" s="96">
        <f t="shared" si="169"/>
        <v>0</v>
      </c>
      <c r="Y235" s="96">
        <f t="shared" si="169"/>
        <v>0</v>
      </c>
      <c r="Z235" s="96">
        <f t="shared" si="169"/>
        <v>0</v>
      </c>
      <c r="AA235" s="96"/>
      <c r="AB235" s="86">
        <f t="shared" si="169"/>
        <v>1531.846</v>
      </c>
      <c r="AC235" s="26"/>
      <c r="AD235" s="26"/>
      <c r="AE235" s="26"/>
    </row>
    <row r="236" spans="1:31" x14ac:dyDescent="0.2">
      <c r="A236" s="126"/>
      <c r="B236" s="4" t="s">
        <v>478</v>
      </c>
      <c r="C236" s="5">
        <v>905</v>
      </c>
      <c r="D236" s="6" t="s">
        <v>14</v>
      </c>
      <c r="E236" s="6" t="s">
        <v>25</v>
      </c>
      <c r="F236" s="5" t="s">
        <v>477</v>
      </c>
      <c r="G236" s="7"/>
      <c r="H236" s="7"/>
      <c r="I236" s="61"/>
      <c r="J236" s="61"/>
      <c r="K236" s="61"/>
      <c r="L236" s="61"/>
      <c r="M236" s="75"/>
      <c r="N236" s="75"/>
      <c r="O236" s="75">
        <f>O237</f>
        <v>1501.846</v>
      </c>
      <c r="P236" s="75"/>
      <c r="Q236" s="75"/>
      <c r="R236" s="75"/>
      <c r="S236" s="90">
        <f>S237</f>
        <v>1501.846</v>
      </c>
      <c r="T236" s="90">
        <f t="shared" ref="T236:AB236" si="170">T237</f>
        <v>0</v>
      </c>
      <c r="U236" s="90">
        <f t="shared" si="170"/>
        <v>0</v>
      </c>
      <c r="V236" s="90">
        <f t="shared" si="170"/>
        <v>0</v>
      </c>
      <c r="W236" s="96">
        <f t="shared" si="170"/>
        <v>1501.846</v>
      </c>
      <c r="X236" s="96">
        <f t="shared" si="170"/>
        <v>0</v>
      </c>
      <c r="Y236" s="96">
        <f t="shared" si="170"/>
        <v>0</v>
      </c>
      <c r="Z236" s="96">
        <f t="shared" si="170"/>
        <v>0</v>
      </c>
      <c r="AA236" s="96"/>
      <c r="AB236" s="86">
        <f t="shared" si="170"/>
        <v>1501.846</v>
      </c>
      <c r="AC236" s="26"/>
      <c r="AD236" s="26"/>
      <c r="AE236" s="26"/>
    </row>
    <row r="237" spans="1:31" ht="31.5" x14ac:dyDescent="0.2">
      <c r="A237" s="126"/>
      <c r="B237" s="14" t="s">
        <v>15</v>
      </c>
      <c r="C237" s="5">
        <v>905</v>
      </c>
      <c r="D237" s="6" t="s">
        <v>14</v>
      </c>
      <c r="E237" s="6" t="s">
        <v>25</v>
      </c>
      <c r="F237" s="5" t="s">
        <v>477</v>
      </c>
      <c r="G237" s="7">
        <v>600</v>
      </c>
      <c r="H237" s="7"/>
      <c r="I237" s="61"/>
      <c r="J237" s="61"/>
      <c r="K237" s="61"/>
      <c r="L237" s="61"/>
      <c r="M237" s="75"/>
      <c r="N237" s="75"/>
      <c r="O237" s="75">
        <v>1501.846</v>
      </c>
      <c r="P237" s="75"/>
      <c r="Q237" s="75"/>
      <c r="R237" s="75"/>
      <c r="S237" s="90">
        <f>O237</f>
        <v>1501.846</v>
      </c>
      <c r="T237" s="77"/>
      <c r="U237" s="77"/>
      <c r="V237" s="77"/>
      <c r="W237" s="98">
        <f>S237+T237+U237+V237</f>
        <v>1501.846</v>
      </c>
      <c r="X237" s="98"/>
      <c r="Y237" s="98"/>
      <c r="Z237" s="98"/>
      <c r="AA237" s="98"/>
      <c r="AB237" s="65">
        <f>W237+X237+Y237+Z237</f>
        <v>1501.846</v>
      </c>
      <c r="AC237" s="26"/>
      <c r="AD237" s="26"/>
      <c r="AE237" s="26"/>
    </row>
    <row r="238" spans="1:31" ht="31.5" x14ac:dyDescent="0.2">
      <c r="A238" s="91"/>
      <c r="B238" s="4" t="s">
        <v>369</v>
      </c>
      <c r="C238" s="5">
        <v>905</v>
      </c>
      <c r="D238" s="6" t="s">
        <v>14</v>
      </c>
      <c r="E238" s="6" t="s">
        <v>25</v>
      </c>
      <c r="F238" s="5" t="s">
        <v>366</v>
      </c>
      <c r="G238" s="7"/>
      <c r="H238" s="7"/>
      <c r="I238" s="61">
        <f>I239</f>
        <v>30</v>
      </c>
      <c r="J238" s="61">
        <f t="shared" ref="J238:AB238" si="171">J239</f>
        <v>0</v>
      </c>
      <c r="K238" s="61">
        <f t="shared" si="171"/>
        <v>0</v>
      </c>
      <c r="L238" s="61">
        <f t="shared" si="171"/>
        <v>0</v>
      </c>
      <c r="M238" s="75">
        <f t="shared" si="171"/>
        <v>30</v>
      </c>
      <c r="N238" s="75">
        <f t="shared" si="171"/>
        <v>0</v>
      </c>
      <c r="O238" s="75">
        <f t="shared" si="171"/>
        <v>0</v>
      </c>
      <c r="P238" s="75">
        <f t="shared" si="171"/>
        <v>0</v>
      </c>
      <c r="Q238" s="75">
        <f t="shared" si="171"/>
        <v>0</v>
      </c>
      <c r="R238" s="75">
        <f t="shared" si="171"/>
        <v>0</v>
      </c>
      <c r="S238" s="90">
        <f t="shared" si="171"/>
        <v>30</v>
      </c>
      <c r="T238" s="90">
        <f t="shared" si="171"/>
        <v>0</v>
      </c>
      <c r="U238" s="90">
        <f t="shared" si="171"/>
        <v>0</v>
      </c>
      <c r="V238" s="90">
        <f t="shared" si="171"/>
        <v>0</v>
      </c>
      <c r="W238" s="96">
        <f t="shared" si="171"/>
        <v>30</v>
      </c>
      <c r="X238" s="96">
        <f t="shared" si="171"/>
        <v>0</v>
      </c>
      <c r="Y238" s="96">
        <f t="shared" si="171"/>
        <v>0</v>
      </c>
      <c r="Z238" s="96">
        <f t="shared" si="171"/>
        <v>0</v>
      </c>
      <c r="AA238" s="96"/>
      <c r="AB238" s="86">
        <f t="shared" si="171"/>
        <v>30</v>
      </c>
      <c r="AC238" s="26"/>
      <c r="AD238" s="26"/>
      <c r="AE238" s="26"/>
    </row>
    <row r="239" spans="1:31" ht="31.5" x14ac:dyDescent="0.2">
      <c r="A239" s="91"/>
      <c r="B239" s="14" t="s">
        <v>15</v>
      </c>
      <c r="C239" s="5">
        <v>905</v>
      </c>
      <c r="D239" s="6" t="s">
        <v>14</v>
      </c>
      <c r="E239" s="6" t="s">
        <v>25</v>
      </c>
      <c r="F239" s="5" t="s">
        <v>366</v>
      </c>
      <c r="G239" s="7">
        <v>600</v>
      </c>
      <c r="H239" s="7"/>
      <c r="I239" s="61">
        <v>30</v>
      </c>
      <c r="J239" s="65"/>
      <c r="K239" s="65"/>
      <c r="L239" s="65"/>
      <c r="M239" s="79">
        <f>I239+J239+K239+L239</f>
        <v>30</v>
      </c>
      <c r="N239" s="79"/>
      <c r="O239" s="77"/>
      <c r="P239" s="77"/>
      <c r="Q239" s="77"/>
      <c r="R239" s="77"/>
      <c r="S239" s="77">
        <f>M239+N239+O239+P239+Q239</f>
        <v>30</v>
      </c>
      <c r="T239" s="77"/>
      <c r="U239" s="77"/>
      <c r="V239" s="77"/>
      <c r="W239" s="98">
        <f>S239+T239+U239+V239</f>
        <v>30</v>
      </c>
      <c r="X239" s="98"/>
      <c r="Y239" s="98"/>
      <c r="Z239" s="98"/>
      <c r="AA239" s="98"/>
      <c r="AB239" s="65">
        <f>W239+X239+Y239+Z239</f>
        <v>30</v>
      </c>
      <c r="AC239" s="26"/>
      <c r="AD239" s="26"/>
      <c r="AE239" s="26"/>
    </row>
    <row r="240" spans="1:31" x14ac:dyDescent="0.2">
      <c r="A240" s="91"/>
      <c r="B240" s="4" t="s">
        <v>367</v>
      </c>
      <c r="C240" s="2">
        <v>905</v>
      </c>
      <c r="D240" s="2" t="s">
        <v>14</v>
      </c>
      <c r="E240" s="3" t="s">
        <v>26</v>
      </c>
      <c r="F240" s="2"/>
      <c r="G240" s="7"/>
      <c r="H240" s="18"/>
      <c r="I240" s="61">
        <f>I242+I263</f>
        <v>19142.199999999997</v>
      </c>
      <c r="J240" s="61">
        <f t="shared" ref="J240:AB240" si="172">J242+J263</f>
        <v>0</v>
      </c>
      <c r="K240" s="61">
        <f t="shared" si="172"/>
        <v>0</v>
      </c>
      <c r="L240" s="61">
        <f t="shared" si="172"/>
        <v>0</v>
      </c>
      <c r="M240" s="75">
        <f t="shared" si="172"/>
        <v>19142.2</v>
      </c>
      <c r="N240" s="75">
        <f t="shared" si="172"/>
        <v>0</v>
      </c>
      <c r="O240" s="75">
        <f t="shared" si="172"/>
        <v>0</v>
      </c>
      <c r="P240" s="75">
        <f t="shared" si="172"/>
        <v>0</v>
      </c>
      <c r="Q240" s="75">
        <f t="shared" si="172"/>
        <v>0</v>
      </c>
      <c r="R240" s="75">
        <f t="shared" si="172"/>
        <v>0</v>
      </c>
      <c r="S240" s="90">
        <f t="shared" si="172"/>
        <v>19142.2</v>
      </c>
      <c r="T240" s="90">
        <f t="shared" si="172"/>
        <v>0</v>
      </c>
      <c r="U240" s="90">
        <f t="shared" si="172"/>
        <v>0</v>
      </c>
      <c r="V240" s="90">
        <f t="shared" si="172"/>
        <v>0</v>
      </c>
      <c r="W240" s="96">
        <f t="shared" si="172"/>
        <v>19142.2</v>
      </c>
      <c r="X240" s="96">
        <f t="shared" si="172"/>
        <v>0</v>
      </c>
      <c r="Y240" s="96">
        <f t="shared" si="172"/>
        <v>409.61</v>
      </c>
      <c r="Z240" s="96">
        <f t="shared" si="172"/>
        <v>120</v>
      </c>
      <c r="AA240" s="96"/>
      <c r="AB240" s="86">
        <f t="shared" si="172"/>
        <v>19671.810000000001</v>
      </c>
      <c r="AC240" s="26"/>
      <c r="AD240" s="26"/>
      <c r="AE240" s="26"/>
    </row>
    <row r="241" spans="1:31" x14ac:dyDescent="0.2">
      <c r="A241" s="91"/>
      <c r="B241" s="38" t="s">
        <v>87</v>
      </c>
      <c r="C241" s="2">
        <v>905</v>
      </c>
      <c r="D241" s="2" t="s">
        <v>14</v>
      </c>
      <c r="E241" s="3" t="s">
        <v>26</v>
      </c>
      <c r="F241" s="2" t="s">
        <v>182</v>
      </c>
      <c r="G241" s="58"/>
      <c r="H241" s="58"/>
      <c r="I241" s="61">
        <f>I242</f>
        <v>19138.199999999997</v>
      </c>
      <c r="J241" s="61">
        <f t="shared" ref="J241:AB241" si="173">J242</f>
        <v>0</v>
      </c>
      <c r="K241" s="61">
        <f t="shared" si="173"/>
        <v>0</v>
      </c>
      <c r="L241" s="61">
        <f t="shared" si="173"/>
        <v>0</v>
      </c>
      <c r="M241" s="75">
        <f t="shared" si="173"/>
        <v>19138.2</v>
      </c>
      <c r="N241" s="75">
        <f t="shared" si="173"/>
        <v>0</v>
      </c>
      <c r="O241" s="75">
        <f t="shared" si="173"/>
        <v>0</v>
      </c>
      <c r="P241" s="75">
        <f t="shared" si="173"/>
        <v>0</v>
      </c>
      <c r="Q241" s="75">
        <f t="shared" si="173"/>
        <v>0</v>
      </c>
      <c r="R241" s="75">
        <f t="shared" si="173"/>
        <v>0</v>
      </c>
      <c r="S241" s="90">
        <f t="shared" si="173"/>
        <v>19138.2</v>
      </c>
      <c r="T241" s="90">
        <f t="shared" si="173"/>
        <v>0</v>
      </c>
      <c r="U241" s="90">
        <f t="shared" si="173"/>
        <v>0</v>
      </c>
      <c r="V241" s="90">
        <f t="shared" si="173"/>
        <v>0</v>
      </c>
      <c r="W241" s="96">
        <f t="shared" si="173"/>
        <v>19138.2</v>
      </c>
      <c r="X241" s="96">
        <f t="shared" si="173"/>
        <v>0</v>
      </c>
      <c r="Y241" s="96">
        <f t="shared" si="173"/>
        <v>409.61</v>
      </c>
      <c r="Z241" s="96">
        <f t="shared" si="173"/>
        <v>120</v>
      </c>
      <c r="AA241" s="96"/>
      <c r="AB241" s="86">
        <f t="shared" si="173"/>
        <v>19667.810000000001</v>
      </c>
      <c r="AC241" s="26"/>
      <c r="AD241" s="26"/>
      <c r="AE241" s="26"/>
    </row>
    <row r="242" spans="1:31" x14ac:dyDescent="0.2">
      <c r="A242" s="91"/>
      <c r="B242" s="36" t="s">
        <v>90</v>
      </c>
      <c r="C242" s="2">
        <v>905</v>
      </c>
      <c r="D242" s="2" t="s">
        <v>14</v>
      </c>
      <c r="E242" s="3" t="s">
        <v>26</v>
      </c>
      <c r="F242" s="2" t="s">
        <v>202</v>
      </c>
      <c r="G242" s="9"/>
      <c r="H242" s="16"/>
      <c r="I242" s="61">
        <f>I243+I245+I252+I261</f>
        <v>19138.199999999997</v>
      </c>
      <c r="J242" s="61">
        <f t="shared" ref="J242:AB242" si="174">J243+J245+J252+J261</f>
        <v>0</v>
      </c>
      <c r="K242" s="61">
        <f t="shared" si="174"/>
        <v>0</v>
      </c>
      <c r="L242" s="61">
        <f t="shared" si="174"/>
        <v>0</v>
      </c>
      <c r="M242" s="75">
        <f t="shared" si="174"/>
        <v>19138.2</v>
      </c>
      <c r="N242" s="75">
        <f t="shared" si="174"/>
        <v>0</v>
      </c>
      <c r="O242" s="75">
        <f t="shared" si="174"/>
        <v>0</v>
      </c>
      <c r="P242" s="75">
        <f t="shared" si="174"/>
        <v>0</v>
      </c>
      <c r="Q242" s="75">
        <f t="shared" si="174"/>
        <v>0</v>
      </c>
      <c r="R242" s="75">
        <f t="shared" si="174"/>
        <v>0</v>
      </c>
      <c r="S242" s="90">
        <f t="shared" si="174"/>
        <v>19138.2</v>
      </c>
      <c r="T242" s="90">
        <f t="shared" si="174"/>
        <v>0</v>
      </c>
      <c r="U242" s="90">
        <f t="shared" si="174"/>
        <v>0</v>
      </c>
      <c r="V242" s="90">
        <f t="shared" si="174"/>
        <v>0</v>
      </c>
      <c r="W242" s="96">
        <f t="shared" si="174"/>
        <v>19138.2</v>
      </c>
      <c r="X242" s="96">
        <f t="shared" si="174"/>
        <v>0</v>
      </c>
      <c r="Y242" s="96">
        <f t="shared" si="174"/>
        <v>409.61</v>
      </c>
      <c r="Z242" s="96">
        <f t="shared" si="174"/>
        <v>120</v>
      </c>
      <c r="AA242" s="96"/>
      <c r="AB242" s="86">
        <f t="shared" si="174"/>
        <v>19667.810000000001</v>
      </c>
      <c r="AC242" s="26"/>
      <c r="AD242" s="26"/>
      <c r="AE242" s="26"/>
    </row>
    <row r="243" spans="1:31" ht="31.5" x14ac:dyDescent="0.2">
      <c r="A243" s="91"/>
      <c r="B243" s="45" t="s">
        <v>204</v>
      </c>
      <c r="C243" s="2">
        <v>905</v>
      </c>
      <c r="D243" s="2" t="s">
        <v>14</v>
      </c>
      <c r="E243" s="3" t="s">
        <v>26</v>
      </c>
      <c r="F243" s="2" t="s">
        <v>203</v>
      </c>
      <c r="G243" s="9"/>
      <c r="H243" s="16"/>
      <c r="I243" s="61">
        <f>I244</f>
        <v>116.4</v>
      </c>
      <c r="J243" s="61">
        <f t="shared" ref="J243:AB243" si="175">J244</f>
        <v>0</v>
      </c>
      <c r="K243" s="61">
        <f t="shared" si="175"/>
        <v>0</v>
      </c>
      <c r="L243" s="61">
        <f t="shared" si="175"/>
        <v>0</v>
      </c>
      <c r="M243" s="75">
        <f t="shared" si="175"/>
        <v>116.4</v>
      </c>
      <c r="N243" s="75">
        <f t="shared" si="175"/>
        <v>0</v>
      </c>
      <c r="O243" s="75">
        <f t="shared" si="175"/>
        <v>0</v>
      </c>
      <c r="P243" s="75">
        <f t="shared" si="175"/>
        <v>0</v>
      </c>
      <c r="Q243" s="75">
        <f t="shared" si="175"/>
        <v>0</v>
      </c>
      <c r="R243" s="75">
        <f t="shared" si="175"/>
        <v>0</v>
      </c>
      <c r="S243" s="90">
        <f t="shared" si="175"/>
        <v>116.4</v>
      </c>
      <c r="T243" s="90">
        <f t="shared" si="175"/>
        <v>0</v>
      </c>
      <c r="U243" s="90">
        <f t="shared" si="175"/>
        <v>0</v>
      </c>
      <c r="V243" s="90">
        <f t="shared" si="175"/>
        <v>0</v>
      </c>
      <c r="W243" s="96">
        <f t="shared" si="175"/>
        <v>116.4</v>
      </c>
      <c r="X243" s="96">
        <f t="shared" si="175"/>
        <v>0</v>
      </c>
      <c r="Y243" s="96">
        <f t="shared" si="175"/>
        <v>0</v>
      </c>
      <c r="Z243" s="96">
        <f t="shared" si="175"/>
        <v>0</v>
      </c>
      <c r="AA243" s="96"/>
      <c r="AB243" s="86">
        <f t="shared" si="175"/>
        <v>116.4</v>
      </c>
      <c r="AC243" s="26"/>
      <c r="AD243" s="26"/>
      <c r="AE243" s="26"/>
    </row>
    <row r="244" spans="1:31" ht="31.5" x14ac:dyDescent="0.2">
      <c r="A244" s="91"/>
      <c r="B244" s="8" t="s">
        <v>15</v>
      </c>
      <c r="C244" s="2">
        <v>905</v>
      </c>
      <c r="D244" s="2" t="s">
        <v>14</v>
      </c>
      <c r="E244" s="3" t="s">
        <v>26</v>
      </c>
      <c r="F244" s="2" t="s">
        <v>203</v>
      </c>
      <c r="G244" s="9">
        <v>600</v>
      </c>
      <c r="H244" s="16"/>
      <c r="I244" s="61">
        <v>116.4</v>
      </c>
      <c r="J244" s="65"/>
      <c r="K244" s="65"/>
      <c r="L244" s="65"/>
      <c r="M244" s="79">
        <f>I244+J244+K244+L244</f>
        <v>116.4</v>
      </c>
      <c r="N244" s="79"/>
      <c r="O244" s="77"/>
      <c r="P244" s="77"/>
      <c r="Q244" s="77"/>
      <c r="R244" s="77"/>
      <c r="S244" s="77">
        <f>M244+O244+P244+Q244</f>
        <v>116.4</v>
      </c>
      <c r="T244" s="77"/>
      <c r="U244" s="77"/>
      <c r="V244" s="77"/>
      <c r="W244" s="98">
        <f>S244+T244+U244+V244</f>
        <v>116.4</v>
      </c>
      <c r="X244" s="98"/>
      <c r="Y244" s="98"/>
      <c r="Z244" s="98"/>
      <c r="AA244" s="98"/>
      <c r="AB244" s="65">
        <f>W244+X244+Y244+Z244</f>
        <v>116.4</v>
      </c>
      <c r="AC244" s="26"/>
      <c r="AD244" s="26"/>
      <c r="AE244" s="26"/>
    </row>
    <row r="245" spans="1:31" x14ac:dyDescent="0.2">
      <c r="A245" s="91"/>
      <c r="B245" s="26" t="s">
        <v>286</v>
      </c>
      <c r="C245" s="2">
        <v>905</v>
      </c>
      <c r="D245" s="2" t="s">
        <v>14</v>
      </c>
      <c r="E245" s="3" t="s">
        <v>26</v>
      </c>
      <c r="F245" s="2" t="s">
        <v>337</v>
      </c>
      <c r="G245" s="9"/>
      <c r="H245" s="16"/>
      <c r="I245" s="61">
        <f>I246+I248</f>
        <v>13884.8</v>
      </c>
      <c r="J245" s="61">
        <f t="shared" ref="J245:V245" si="176">J246+J248</f>
        <v>0</v>
      </c>
      <c r="K245" s="61">
        <f t="shared" si="176"/>
        <v>0</v>
      </c>
      <c r="L245" s="61">
        <f t="shared" si="176"/>
        <v>0</v>
      </c>
      <c r="M245" s="75">
        <f t="shared" si="176"/>
        <v>13884.800000000001</v>
      </c>
      <c r="N245" s="75">
        <f t="shared" si="176"/>
        <v>0</v>
      </c>
      <c r="O245" s="75">
        <f t="shared" si="176"/>
        <v>0</v>
      </c>
      <c r="P245" s="75">
        <f t="shared" si="176"/>
        <v>0</v>
      </c>
      <c r="Q245" s="75">
        <f t="shared" si="176"/>
        <v>0</v>
      </c>
      <c r="R245" s="75">
        <f t="shared" si="176"/>
        <v>0</v>
      </c>
      <c r="S245" s="90">
        <f t="shared" si="176"/>
        <v>13884.800000000001</v>
      </c>
      <c r="T245" s="90">
        <f t="shared" si="176"/>
        <v>0</v>
      </c>
      <c r="U245" s="90">
        <f t="shared" si="176"/>
        <v>0</v>
      </c>
      <c r="V245" s="90">
        <f t="shared" si="176"/>
        <v>0</v>
      </c>
      <c r="W245" s="96">
        <f>W246+W248+W250</f>
        <v>13884.800000000001</v>
      </c>
      <c r="X245" s="96">
        <f t="shared" ref="X245:AB245" si="177">X246+X248+X250</f>
        <v>0</v>
      </c>
      <c r="Y245" s="96">
        <f t="shared" si="177"/>
        <v>0</v>
      </c>
      <c r="Z245" s="96">
        <f t="shared" si="177"/>
        <v>0</v>
      </c>
      <c r="AA245" s="96"/>
      <c r="AB245" s="86">
        <f t="shared" si="177"/>
        <v>13884.800000000001</v>
      </c>
      <c r="AC245" s="26"/>
      <c r="AD245" s="26"/>
      <c r="AE245" s="26"/>
    </row>
    <row r="246" spans="1:31" ht="31.5" x14ac:dyDescent="0.2">
      <c r="A246" s="91"/>
      <c r="B246" s="36" t="s">
        <v>74</v>
      </c>
      <c r="C246" s="2">
        <v>905</v>
      </c>
      <c r="D246" s="2" t="s">
        <v>14</v>
      </c>
      <c r="E246" s="3" t="s">
        <v>26</v>
      </c>
      <c r="F246" s="2" t="s">
        <v>306</v>
      </c>
      <c r="G246" s="9"/>
      <c r="H246" s="16"/>
      <c r="I246" s="61">
        <f>I247</f>
        <v>12338.5</v>
      </c>
      <c r="J246" s="61">
        <f t="shared" ref="J246:AB246" si="178">J247</f>
        <v>-81.400000000000006</v>
      </c>
      <c r="K246" s="61">
        <f t="shared" si="178"/>
        <v>0</v>
      </c>
      <c r="L246" s="61">
        <f t="shared" si="178"/>
        <v>0</v>
      </c>
      <c r="M246" s="75">
        <f t="shared" si="178"/>
        <v>12257.1</v>
      </c>
      <c r="N246" s="75">
        <f t="shared" si="178"/>
        <v>0</v>
      </c>
      <c r="O246" s="75">
        <f t="shared" si="178"/>
        <v>0</v>
      </c>
      <c r="P246" s="75">
        <f t="shared" si="178"/>
        <v>0</v>
      </c>
      <c r="Q246" s="75">
        <f t="shared" si="178"/>
        <v>0</v>
      </c>
      <c r="R246" s="75">
        <f t="shared" si="178"/>
        <v>0</v>
      </c>
      <c r="S246" s="90">
        <f t="shared" si="178"/>
        <v>12257.1</v>
      </c>
      <c r="T246" s="90">
        <f t="shared" si="178"/>
        <v>0</v>
      </c>
      <c r="U246" s="90">
        <f t="shared" si="178"/>
        <v>0</v>
      </c>
      <c r="V246" s="90">
        <f t="shared" si="178"/>
        <v>0</v>
      </c>
      <c r="W246" s="96">
        <f t="shared" si="178"/>
        <v>12257.1</v>
      </c>
      <c r="X246" s="96">
        <f t="shared" si="178"/>
        <v>0</v>
      </c>
      <c r="Y246" s="96">
        <f t="shared" si="178"/>
        <v>-1602.8</v>
      </c>
      <c r="Z246" s="96">
        <f t="shared" si="178"/>
        <v>0</v>
      </c>
      <c r="AA246" s="96"/>
      <c r="AB246" s="86">
        <f t="shared" si="178"/>
        <v>10654.300000000001</v>
      </c>
      <c r="AC246" s="26"/>
      <c r="AD246" s="26"/>
      <c r="AE246" s="26"/>
    </row>
    <row r="247" spans="1:31" ht="31.5" x14ac:dyDescent="0.2">
      <c r="A247" s="91"/>
      <c r="B247" s="8" t="s">
        <v>15</v>
      </c>
      <c r="C247" s="2">
        <v>905</v>
      </c>
      <c r="D247" s="2" t="s">
        <v>14</v>
      </c>
      <c r="E247" s="3" t="s">
        <v>26</v>
      </c>
      <c r="F247" s="2" t="s">
        <v>306</v>
      </c>
      <c r="G247" s="9">
        <v>600</v>
      </c>
      <c r="H247" s="16"/>
      <c r="I247" s="61">
        <v>12338.5</v>
      </c>
      <c r="J247" s="65">
        <v>-81.400000000000006</v>
      </c>
      <c r="K247" s="65"/>
      <c r="L247" s="65"/>
      <c r="M247" s="79">
        <f>I247+J247+K247+L247</f>
        <v>12257.1</v>
      </c>
      <c r="N247" s="79"/>
      <c r="O247" s="77"/>
      <c r="P247" s="77"/>
      <c r="Q247" s="77"/>
      <c r="R247" s="77"/>
      <c r="S247" s="77">
        <f>M247+O247+P247+Q247</f>
        <v>12257.1</v>
      </c>
      <c r="T247" s="77"/>
      <c r="U247" s="77"/>
      <c r="V247" s="77"/>
      <c r="W247" s="98">
        <f>S247+T247+U247+V247</f>
        <v>12257.1</v>
      </c>
      <c r="X247" s="98"/>
      <c r="Y247" s="98">
        <v>-1602.8</v>
      </c>
      <c r="Z247" s="98"/>
      <c r="AA247" s="98"/>
      <c r="AB247" s="65">
        <f>W247+X247+Y247+Z247</f>
        <v>10654.300000000001</v>
      </c>
      <c r="AC247" s="26"/>
      <c r="AD247" s="26"/>
      <c r="AE247" s="26"/>
    </row>
    <row r="248" spans="1:31" ht="31.5" x14ac:dyDescent="0.2">
      <c r="A248" s="91"/>
      <c r="B248" s="35" t="s">
        <v>425</v>
      </c>
      <c r="C248" s="2">
        <v>905</v>
      </c>
      <c r="D248" s="2" t="s">
        <v>14</v>
      </c>
      <c r="E248" s="3" t="s">
        <v>26</v>
      </c>
      <c r="F248" s="2" t="s">
        <v>430</v>
      </c>
      <c r="G248" s="9"/>
      <c r="H248" s="16"/>
      <c r="I248" s="61">
        <f>I249</f>
        <v>1546.3</v>
      </c>
      <c r="J248" s="61">
        <f t="shared" ref="J248:AB248" si="179">J249</f>
        <v>81.400000000000006</v>
      </c>
      <c r="K248" s="61">
        <f t="shared" si="179"/>
        <v>0</v>
      </c>
      <c r="L248" s="61">
        <f t="shared" si="179"/>
        <v>0</v>
      </c>
      <c r="M248" s="75">
        <f t="shared" si="179"/>
        <v>1627.7</v>
      </c>
      <c r="N248" s="75">
        <f t="shared" si="179"/>
        <v>0</v>
      </c>
      <c r="O248" s="75">
        <f t="shared" si="179"/>
        <v>0</v>
      </c>
      <c r="P248" s="75">
        <f t="shared" si="179"/>
        <v>0</v>
      </c>
      <c r="Q248" s="75">
        <f t="shared" si="179"/>
        <v>0</v>
      </c>
      <c r="R248" s="75">
        <f t="shared" si="179"/>
        <v>0</v>
      </c>
      <c r="S248" s="90">
        <f t="shared" si="179"/>
        <v>1627.7</v>
      </c>
      <c r="T248" s="90">
        <f t="shared" si="179"/>
        <v>0</v>
      </c>
      <c r="U248" s="90">
        <f t="shared" si="179"/>
        <v>0</v>
      </c>
      <c r="V248" s="90">
        <f t="shared" si="179"/>
        <v>0</v>
      </c>
      <c r="W248" s="96">
        <f t="shared" si="179"/>
        <v>1627.7</v>
      </c>
      <c r="X248" s="96">
        <f t="shared" si="179"/>
        <v>0</v>
      </c>
      <c r="Y248" s="96">
        <f t="shared" si="179"/>
        <v>0</v>
      </c>
      <c r="Z248" s="96">
        <f t="shared" si="179"/>
        <v>0</v>
      </c>
      <c r="AA248" s="96"/>
      <c r="AB248" s="86">
        <f t="shared" si="179"/>
        <v>1627.7</v>
      </c>
      <c r="AC248" s="26"/>
      <c r="AD248" s="26"/>
      <c r="AE248" s="26"/>
    </row>
    <row r="249" spans="1:31" ht="31.5" x14ac:dyDescent="0.2">
      <c r="A249" s="91"/>
      <c r="B249" s="35" t="s">
        <v>15</v>
      </c>
      <c r="C249" s="2">
        <v>905</v>
      </c>
      <c r="D249" s="2" t="s">
        <v>14</v>
      </c>
      <c r="E249" s="3" t="s">
        <v>26</v>
      </c>
      <c r="F249" s="2" t="s">
        <v>430</v>
      </c>
      <c r="G249" s="9">
        <v>600</v>
      </c>
      <c r="H249" s="16"/>
      <c r="I249" s="61">
        <v>1546.3</v>
      </c>
      <c r="J249" s="65">
        <v>81.400000000000006</v>
      </c>
      <c r="K249" s="65"/>
      <c r="L249" s="65"/>
      <c r="M249" s="79">
        <f>I249+J249+K249+L249</f>
        <v>1627.7</v>
      </c>
      <c r="N249" s="79"/>
      <c r="O249" s="77"/>
      <c r="P249" s="77"/>
      <c r="Q249" s="77"/>
      <c r="R249" s="77"/>
      <c r="S249" s="77">
        <f>M249+O249+P249+Q249</f>
        <v>1627.7</v>
      </c>
      <c r="T249" s="77"/>
      <c r="U249" s="77"/>
      <c r="V249" s="77"/>
      <c r="W249" s="98">
        <f>S249+T249+U249+V249</f>
        <v>1627.7</v>
      </c>
      <c r="X249" s="98"/>
      <c r="Y249" s="98"/>
      <c r="Z249" s="98"/>
      <c r="AA249" s="98"/>
      <c r="AB249" s="65">
        <f>W249+X249+Y249+Z249</f>
        <v>1627.7</v>
      </c>
      <c r="AC249" s="26"/>
      <c r="AD249" s="26"/>
      <c r="AE249" s="26"/>
    </row>
    <row r="250" spans="1:31" ht="30.75" customHeight="1" x14ac:dyDescent="0.2">
      <c r="A250" s="91"/>
      <c r="B250" s="35" t="s">
        <v>510</v>
      </c>
      <c r="C250" s="2">
        <v>905</v>
      </c>
      <c r="D250" s="2" t="s">
        <v>14</v>
      </c>
      <c r="E250" s="3" t="s">
        <v>26</v>
      </c>
      <c r="F250" s="2" t="s">
        <v>509</v>
      </c>
      <c r="G250" s="9"/>
      <c r="H250" s="16"/>
      <c r="I250" s="61"/>
      <c r="J250" s="78"/>
      <c r="K250" s="78"/>
      <c r="L250" s="78"/>
      <c r="M250" s="79"/>
      <c r="N250" s="79"/>
      <c r="O250" s="79"/>
      <c r="P250" s="79"/>
      <c r="Q250" s="79"/>
      <c r="R250" s="79"/>
      <c r="S250" s="77"/>
      <c r="T250" s="77"/>
      <c r="U250" s="77"/>
      <c r="V250" s="77"/>
      <c r="W250" s="98">
        <f>W251</f>
        <v>0</v>
      </c>
      <c r="X250" s="98">
        <f t="shared" ref="X250:AB250" si="180">X251</f>
        <v>0</v>
      </c>
      <c r="Y250" s="98">
        <f t="shared" si="180"/>
        <v>1602.8</v>
      </c>
      <c r="Z250" s="98">
        <f t="shared" si="180"/>
        <v>0</v>
      </c>
      <c r="AA250" s="98"/>
      <c r="AB250" s="65">
        <f t="shared" si="180"/>
        <v>1602.8</v>
      </c>
      <c r="AC250" s="26"/>
      <c r="AD250" s="26"/>
      <c r="AE250" s="26"/>
    </row>
    <row r="251" spans="1:31" ht="31.5" x14ac:dyDescent="0.2">
      <c r="A251" s="91"/>
      <c r="B251" s="35" t="s">
        <v>15</v>
      </c>
      <c r="C251" s="2">
        <v>905</v>
      </c>
      <c r="D251" s="2" t="s">
        <v>14</v>
      </c>
      <c r="E251" s="3" t="s">
        <v>26</v>
      </c>
      <c r="F251" s="2" t="s">
        <v>509</v>
      </c>
      <c r="G251" s="9">
        <v>600</v>
      </c>
      <c r="H251" s="16"/>
      <c r="I251" s="61"/>
      <c r="J251" s="78"/>
      <c r="K251" s="78"/>
      <c r="L251" s="78"/>
      <c r="M251" s="79"/>
      <c r="N251" s="79"/>
      <c r="O251" s="79"/>
      <c r="P251" s="79"/>
      <c r="Q251" s="79"/>
      <c r="R251" s="79"/>
      <c r="S251" s="77"/>
      <c r="T251" s="77"/>
      <c r="U251" s="77"/>
      <c r="V251" s="77"/>
      <c r="W251" s="98">
        <v>0</v>
      </c>
      <c r="X251" s="98"/>
      <c r="Y251" s="98">
        <v>1602.8</v>
      </c>
      <c r="Z251" s="98"/>
      <c r="AA251" s="98"/>
      <c r="AB251" s="65">
        <f>W251+X251+Y251+Z251</f>
        <v>1602.8</v>
      </c>
      <c r="AC251" s="26"/>
      <c r="AD251" s="26"/>
      <c r="AE251" s="26"/>
    </row>
    <row r="252" spans="1:31" x14ac:dyDescent="0.2">
      <c r="A252" s="91"/>
      <c r="B252" s="35" t="s">
        <v>140</v>
      </c>
      <c r="C252" s="2">
        <v>905</v>
      </c>
      <c r="D252" s="2" t="s">
        <v>14</v>
      </c>
      <c r="E252" s="3" t="s">
        <v>26</v>
      </c>
      <c r="F252" s="2" t="s">
        <v>317</v>
      </c>
      <c r="G252" s="9"/>
      <c r="H252" s="16"/>
      <c r="I252" s="61">
        <f>I253+I255+I257+I259</f>
        <v>4827</v>
      </c>
      <c r="J252" s="61">
        <f t="shared" ref="J252:AB252" si="181">J253+J255+J257+J259</f>
        <v>0</v>
      </c>
      <c r="K252" s="61">
        <f t="shared" si="181"/>
        <v>0</v>
      </c>
      <c r="L252" s="61">
        <f t="shared" si="181"/>
        <v>0</v>
      </c>
      <c r="M252" s="75">
        <f t="shared" si="181"/>
        <v>4827</v>
      </c>
      <c r="N252" s="75">
        <f t="shared" si="181"/>
        <v>0</v>
      </c>
      <c r="O252" s="75">
        <f t="shared" si="181"/>
        <v>0</v>
      </c>
      <c r="P252" s="75">
        <f t="shared" si="181"/>
        <v>0</v>
      </c>
      <c r="Q252" s="75">
        <f t="shared" si="181"/>
        <v>0</v>
      </c>
      <c r="R252" s="75">
        <f t="shared" si="181"/>
        <v>0</v>
      </c>
      <c r="S252" s="90">
        <f t="shared" si="181"/>
        <v>4827</v>
      </c>
      <c r="T252" s="90">
        <f t="shared" si="181"/>
        <v>0</v>
      </c>
      <c r="U252" s="90">
        <f t="shared" si="181"/>
        <v>0</v>
      </c>
      <c r="V252" s="90">
        <f t="shared" si="181"/>
        <v>0</v>
      </c>
      <c r="W252" s="96">
        <f t="shared" si="181"/>
        <v>4827</v>
      </c>
      <c r="X252" s="96">
        <f t="shared" si="181"/>
        <v>0</v>
      </c>
      <c r="Y252" s="96">
        <f t="shared" si="181"/>
        <v>409.61</v>
      </c>
      <c r="Z252" s="96">
        <f t="shared" si="181"/>
        <v>120</v>
      </c>
      <c r="AA252" s="96"/>
      <c r="AB252" s="86">
        <f t="shared" si="181"/>
        <v>5356.61</v>
      </c>
      <c r="AC252" s="26"/>
      <c r="AD252" s="26"/>
      <c r="AE252" s="26"/>
    </row>
    <row r="253" spans="1:31" x14ac:dyDescent="0.2">
      <c r="A253" s="91"/>
      <c r="B253" s="4" t="s">
        <v>257</v>
      </c>
      <c r="C253" s="37">
        <v>905</v>
      </c>
      <c r="D253" s="2" t="s">
        <v>14</v>
      </c>
      <c r="E253" s="3" t="s">
        <v>26</v>
      </c>
      <c r="F253" s="2" t="s">
        <v>318</v>
      </c>
      <c r="G253" s="9"/>
      <c r="H253" s="16"/>
      <c r="I253" s="61">
        <f>I254</f>
        <v>100</v>
      </c>
      <c r="J253" s="61">
        <f t="shared" ref="J253:AB253" si="182">J254</f>
        <v>0</v>
      </c>
      <c r="K253" s="61">
        <f t="shared" si="182"/>
        <v>0</v>
      </c>
      <c r="L253" s="61">
        <f t="shared" si="182"/>
        <v>0</v>
      </c>
      <c r="M253" s="75">
        <f t="shared" si="182"/>
        <v>100</v>
      </c>
      <c r="N253" s="75">
        <f t="shared" si="182"/>
        <v>0</v>
      </c>
      <c r="O253" s="75">
        <f t="shared" si="182"/>
        <v>0</v>
      </c>
      <c r="P253" s="75">
        <f t="shared" si="182"/>
        <v>0</v>
      </c>
      <c r="Q253" s="75">
        <f t="shared" si="182"/>
        <v>0</v>
      </c>
      <c r="R253" s="75">
        <f t="shared" si="182"/>
        <v>0</v>
      </c>
      <c r="S253" s="90">
        <f t="shared" si="182"/>
        <v>100</v>
      </c>
      <c r="T253" s="90">
        <f t="shared" si="182"/>
        <v>0</v>
      </c>
      <c r="U253" s="90">
        <f t="shared" si="182"/>
        <v>0</v>
      </c>
      <c r="V253" s="90">
        <f t="shared" si="182"/>
        <v>0</v>
      </c>
      <c r="W253" s="96">
        <f t="shared" si="182"/>
        <v>100</v>
      </c>
      <c r="X253" s="96">
        <f t="shared" si="182"/>
        <v>0</v>
      </c>
      <c r="Y253" s="96">
        <f t="shared" si="182"/>
        <v>0</v>
      </c>
      <c r="Z253" s="96">
        <f t="shared" si="182"/>
        <v>0</v>
      </c>
      <c r="AA253" s="96"/>
      <c r="AB253" s="86">
        <f t="shared" si="182"/>
        <v>100</v>
      </c>
      <c r="AC253" s="26"/>
      <c r="AD253" s="26"/>
      <c r="AE253" s="26"/>
    </row>
    <row r="254" spans="1:31" ht="31.5" x14ac:dyDescent="0.2">
      <c r="A254" s="91"/>
      <c r="B254" s="4" t="s">
        <v>15</v>
      </c>
      <c r="C254" s="37">
        <v>905</v>
      </c>
      <c r="D254" s="2" t="s">
        <v>14</v>
      </c>
      <c r="E254" s="3" t="s">
        <v>26</v>
      </c>
      <c r="F254" s="2" t="s">
        <v>318</v>
      </c>
      <c r="G254" s="9">
        <v>600</v>
      </c>
      <c r="H254" s="16"/>
      <c r="I254" s="61">
        <v>100</v>
      </c>
      <c r="J254" s="65"/>
      <c r="K254" s="65"/>
      <c r="L254" s="65"/>
      <c r="M254" s="79">
        <f>I254+J254+K254+L254</f>
        <v>100</v>
      </c>
      <c r="N254" s="79"/>
      <c r="O254" s="77"/>
      <c r="P254" s="77"/>
      <c r="Q254" s="77"/>
      <c r="R254" s="77"/>
      <c r="S254" s="77">
        <f>M254+O254+P254+Q254</f>
        <v>100</v>
      </c>
      <c r="T254" s="77"/>
      <c r="U254" s="77"/>
      <c r="V254" s="77"/>
      <c r="W254" s="98">
        <f>S254+T254+U254+V254</f>
        <v>100</v>
      </c>
      <c r="X254" s="98"/>
      <c r="Y254" s="98"/>
      <c r="Z254" s="98"/>
      <c r="AA254" s="98"/>
      <c r="AB254" s="65">
        <f>W254+X254+Y254+Z254</f>
        <v>100</v>
      </c>
      <c r="AC254" s="26"/>
      <c r="AD254" s="26"/>
      <c r="AE254" s="26"/>
    </row>
    <row r="255" spans="1:31" x14ac:dyDescent="0.2">
      <c r="A255" s="91"/>
      <c r="B255" s="4" t="s">
        <v>258</v>
      </c>
      <c r="C255" s="37">
        <v>905</v>
      </c>
      <c r="D255" s="2" t="s">
        <v>14</v>
      </c>
      <c r="E255" s="3" t="s">
        <v>26</v>
      </c>
      <c r="F255" s="2" t="s">
        <v>319</v>
      </c>
      <c r="G255" s="9"/>
      <c r="H255" s="16"/>
      <c r="I255" s="61">
        <f>I256</f>
        <v>2</v>
      </c>
      <c r="J255" s="61">
        <f t="shared" ref="J255:AB255" si="183">J256</f>
        <v>0</v>
      </c>
      <c r="K255" s="61">
        <f t="shared" si="183"/>
        <v>0</v>
      </c>
      <c r="L255" s="61">
        <f t="shared" si="183"/>
        <v>0</v>
      </c>
      <c r="M255" s="75">
        <f t="shared" si="183"/>
        <v>2</v>
      </c>
      <c r="N255" s="75">
        <f t="shared" si="183"/>
        <v>0</v>
      </c>
      <c r="O255" s="75">
        <f t="shared" si="183"/>
        <v>0</v>
      </c>
      <c r="P255" s="75">
        <f t="shared" si="183"/>
        <v>0</v>
      </c>
      <c r="Q255" s="75">
        <f t="shared" si="183"/>
        <v>0</v>
      </c>
      <c r="R255" s="75">
        <f t="shared" si="183"/>
        <v>0</v>
      </c>
      <c r="S255" s="90">
        <f t="shared" si="183"/>
        <v>2</v>
      </c>
      <c r="T255" s="90">
        <f t="shared" si="183"/>
        <v>0</v>
      </c>
      <c r="U255" s="90">
        <f t="shared" si="183"/>
        <v>0</v>
      </c>
      <c r="V255" s="90">
        <f t="shared" si="183"/>
        <v>0</v>
      </c>
      <c r="W255" s="96">
        <f t="shared" si="183"/>
        <v>2</v>
      </c>
      <c r="X255" s="96">
        <f t="shared" si="183"/>
        <v>0</v>
      </c>
      <c r="Y255" s="96">
        <f t="shared" si="183"/>
        <v>0</v>
      </c>
      <c r="Z255" s="96">
        <f t="shared" si="183"/>
        <v>0</v>
      </c>
      <c r="AA255" s="96"/>
      <c r="AB255" s="86">
        <f t="shared" si="183"/>
        <v>2</v>
      </c>
      <c r="AC255" s="26"/>
      <c r="AD255" s="26"/>
      <c r="AE255" s="26"/>
    </row>
    <row r="256" spans="1:31" ht="31.5" x14ac:dyDescent="0.2">
      <c r="A256" s="91"/>
      <c r="B256" s="4" t="s">
        <v>15</v>
      </c>
      <c r="C256" s="37">
        <v>905</v>
      </c>
      <c r="D256" s="2" t="s">
        <v>14</v>
      </c>
      <c r="E256" s="3" t="s">
        <v>26</v>
      </c>
      <c r="F256" s="2" t="s">
        <v>319</v>
      </c>
      <c r="G256" s="9">
        <v>600</v>
      </c>
      <c r="H256" s="16"/>
      <c r="I256" s="61">
        <v>2</v>
      </c>
      <c r="J256" s="65"/>
      <c r="K256" s="65"/>
      <c r="L256" s="65"/>
      <c r="M256" s="79">
        <f>I256+J256+K256+L256</f>
        <v>2</v>
      </c>
      <c r="N256" s="79"/>
      <c r="O256" s="77"/>
      <c r="P256" s="77"/>
      <c r="Q256" s="77"/>
      <c r="R256" s="77"/>
      <c r="S256" s="77">
        <f>M256+O256+P256+Q256</f>
        <v>2</v>
      </c>
      <c r="T256" s="77"/>
      <c r="U256" s="77"/>
      <c r="V256" s="77"/>
      <c r="W256" s="98">
        <f>S256+T256+U256+V256</f>
        <v>2</v>
      </c>
      <c r="X256" s="98"/>
      <c r="Y256" s="98"/>
      <c r="Z256" s="98"/>
      <c r="AA256" s="98"/>
      <c r="AB256" s="65">
        <f>W256+X256+Y256+Z256</f>
        <v>2</v>
      </c>
      <c r="AC256" s="26"/>
      <c r="AD256" s="26"/>
      <c r="AE256" s="26"/>
    </row>
    <row r="257" spans="1:31" ht="31.5" x14ac:dyDescent="0.2">
      <c r="A257" s="91"/>
      <c r="B257" s="4" t="s">
        <v>407</v>
      </c>
      <c r="C257" s="37">
        <v>905</v>
      </c>
      <c r="D257" s="2" t="s">
        <v>14</v>
      </c>
      <c r="E257" s="3" t="s">
        <v>26</v>
      </c>
      <c r="F257" s="2" t="s">
        <v>320</v>
      </c>
      <c r="G257" s="9"/>
      <c r="H257" s="16"/>
      <c r="I257" s="61">
        <f>I258</f>
        <v>25</v>
      </c>
      <c r="J257" s="61">
        <f t="shared" ref="J257:AB257" si="184">J258</f>
        <v>0</v>
      </c>
      <c r="K257" s="61">
        <f t="shared" si="184"/>
        <v>0</v>
      </c>
      <c r="L257" s="61">
        <f t="shared" si="184"/>
        <v>0</v>
      </c>
      <c r="M257" s="75">
        <f t="shared" si="184"/>
        <v>25</v>
      </c>
      <c r="N257" s="75">
        <f t="shared" si="184"/>
        <v>0</v>
      </c>
      <c r="O257" s="75">
        <f t="shared" si="184"/>
        <v>0</v>
      </c>
      <c r="P257" s="75">
        <f t="shared" si="184"/>
        <v>0</v>
      </c>
      <c r="Q257" s="75">
        <f t="shared" si="184"/>
        <v>0</v>
      </c>
      <c r="R257" s="75">
        <f t="shared" si="184"/>
        <v>0</v>
      </c>
      <c r="S257" s="90">
        <f t="shared" si="184"/>
        <v>25</v>
      </c>
      <c r="T257" s="90">
        <f t="shared" si="184"/>
        <v>0</v>
      </c>
      <c r="U257" s="90">
        <f t="shared" si="184"/>
        <v>0</v>
      </c>
      <c r="V257" s="90">
        <f t="shared" si="184"/>
        <v>0</v>
      </c>
      <c r="W257" s="96">
        <f t="shared" si="184"/>
        <v>25</v>
      </c>
      <c r="X257" s="96">
        <f t="shared" si="184"/>
        <v>0</v>
      </c>
      <c r="Y257" s="96">
        <f t="shared" si="184"/>
        <v>0</v>
      </c>
      <c r="Z257" s="96">
        <f t="shared" si="184"/>
        <v>0</v>
      </c>
      <c r="AA257" s="96"/>
      <c r="AB257" s="86">
        <f t="shared" si="184"/>
        <v>25</v>
      </c>
      <c r="AC257" s="26"/>
      <c r="AD257" s="26"/>
      <c r="AE257" s="26"/>
    </row>
    <row r="258" spans="1:31" ht="31.5" x14ac:dyDescent="0.2">
      <c r="A258" s="91"/>
      <c r="B258" s="4" t="s">
        <v>15</v>
      </c>
      <c r="C258" s="37">
        <v>905</v>
      </c>
      <c r="D258" s="2" t="s">
        <v>14</v>
      </c>
      <c r="E258" s="3" t="s">
        <v>26</v>
      </c>
      <c r="F258" s="2" t="s">
        <v>320</v>
      </c>
      <c r="G258" s="9">
        <v>600</v>
      </c>
      <c r="H258" s="16"/>
      <c r="I258" s="61">
        <v>25</v>
      </c>
      <c r="J258" s="65"/>
      <c r="K258" s="65"/>
      <c r="L258" s="65"/>
      <c r="M258" s="79">
        <f>I258+J258+K258+L258</f>
        <v>25</v>
      </c>
      <c r="N258" s="79"/>
      <c r="O258" s="77"/>
      <c r="P258" s="77"/>
      <c r="Q258" s="77"/>
      <c r="R258" s="77"/>
      <c r="S258" s="77">
        <f>M258+O258+P258+Q258</f>
        <v>25</v>
      </c>
      <c r="T258" s="77"/>
      <c r="U258" s="77"/>
      <c r="V258" s="77"/>
      <c r="W258" s="98">
        <f>S258+T258+U258+V258</f>
        <v>25</v>
      </c>
      <c r="X258" s="98"/>
      <c r="Y258" s="98"/>
      <c r="Z258" s="98"/>
      <c r="AA258" s="98"/>
      <c r="AB258" s="65">
        <f>W258+X258+Y258+Z258</f>
        <v>25</v>
      </c>
      <c r="AC258" s="26"/>
      <c r="AD258" s="26"/>
      <c r="AE258" s="26"/>
    </row>
    <row r="259" spans="1:31" ht="31.5" x14ac:dyDescent="0.2">
      <c r="A259" s="91"/>
      <c r="B259" s="4" t="s">
        <v>356</v>
      </c>
      <c r="C259" s="37">
        <v>905</v>
      </c>
      <c r="D259" s="2" t="s">
        <v>14</v>
      </c>
      <c r="E259" s="3" t="s">
        <v>26</v>
      </c>
      <c r="F259" s="2" t="s">
        <v>357</v>
      </c>
      <c r="G259" s="9"/>
      <c r="H259" s="16"/>
      <c r="I259" s="61">
        <f>I260</f>
        <v>4700</v>
      </c>
      <c r="J259" s="61">
        <f t="shared" ref="J259:AB259" si="185">J260</f>
        <v>0</v>
      </c>
      <c r="K259" s="61">
        <f t="shared" si="185"/>
        <v>0</v>
      </c>
      <c r="L259" s="61">
        <f t="shared" si="185"/>
        <v>0</v>
      </c>
      <c r="M259" s="75">
        <f t="shared" si="185"/>
        <v>4700</v>
      </c>
      <c r="N259" s="75">
        <f t="shared" si="185"/>
        <v>0</v>
      </c>
      <c r="O259" s="75">
        <f t="shared" si="185"/>
        <v>0</v>
      </c>
      <c r="P259" s="75">
        <f t="shared" si="185"/>
        <v>0</v>
      </c>
      <c r="Q259" s="75">
        <f t="shared" si="185"/>
        <v>0</v>
      </c>
      <c r="R259" s="75">
        <f t="shared" si="185"/>
        <v>0</v>
      </c>
      <c r="S259" s="90">
        <f t="shared" si="185"/>
        <v>4700</v>
      </c>
      <c r="T259" s="90">
        <f t="shared" si="185"/>
        <v>0</v>
      </c>
      <c r="U259" s="90">
        <f t="shared" si="185"/>
        <v>0</v>
      </c>
      <c r="V259" s="90">
        <f t="shared" si="185"/>
        <v>0</v>
      </c>
      <c r="W259" s="96">
        <f t="shared" si="185"/>
        <v>4700</v>
      </c>
      <c r="X259" s="96">
        <f t="shared" si="185"/>
        <v>0</v>
      </c>
      <c r="Y259" s="96">
        <f t="shared" si="185"/>
        <v>409.61</v>
      </c>
      <c r="Z259" s="96">
        <f t="shared" si="185"/>
        <v>120</v>
      </c>
      <c r="AA259" s="96"/>
      <c r="AB259" s="86">
        <f t="shared" si="185"/>
        <v>5229.6099999999997</v>
      </c>
      <c r="AC259" s="26"/>
      <c r="AD259" s="26"/>
      <c r="AE259" s="26"/>
    </row>
    <row r="260" spans="1:31" ht="31.5" x14ac:dyDescent="0.2">
      <c r="A260" s="91"/>
      <c r="B260" s="4" t="s">
        <v>15</v>
      </c>
      <c r="C260" s="37">
        <v>905</v>
      </c>
      <c r="D260" s="2" t="s">
        <v>14</v>
      </c>
      <c r="E260" s="3" t="s">
        <v>26</v>
      </c>
      <c r="F260" s="2" t="s">
        <v>357</v>
      </c>
      <c r="G260" s="9">
        <v>600</v>
      </c>
      <c r="H260" s="16"/>
      <c r="I260" s="61">
        <v>4700</v>
      </c>
      <c r="J260" s="65"/>
      <c r="K260" s="65"/>
      <c r="L260" s="65"/>
      <c r="M260" s="79">
        <f>I260+J260+K260+L260</f>
        <v>4700</v>
      </c>
      <c r="N260" s="79"/>
      <c r="O260" s="77"/>
      <c r="P260" s="77"/>
      <c r="Q260" s="77"/>
      <c r="R260" s="77"/>
      <c r="S260" s="77">
        <f>M260+O260+P260+Q260</f>
        <v>4700</v>
      </c>
      <c r="T260" s="77"/>
      <c r="U260" s="77"/>
      <c r="V260" s="77"/>
      <c r="W260" s="98">
        <f>S260+T260+U260+V260</f>
        <v>4700</v>
      </c>
      <c r="X260" s="98"/>
      <c r="Y260" s="98">
        <v>409.61</v>
      </c>
      <c r="Z260" s="98">
        <v>120</v>
      </c>
      <c r="AA260" s="98"/>
      <c r="AB260" s="65">
        <f>W260+X260+Y260+Z260</f>
        <v>5229.6099999999997</v>
      </c>
      <c r="AC260" s="26"/>
      <c r="AD260" s="26"/>
      <c r="AE260" s="26"/>
    </row>
    <row r="261" spans="1:31" x14ac:dyDescent="0.2">
      <c r="A261" s="91"/>
      <c r="B261" s="4" t="s">
        <v>136</v>
      </c>
      <c r="C261" s="37">
        <v>905</v>
      </c>
      <c r="D261" s="3" t="s">
        <v>14</v>
      </c>
      <c r="E261" s="3" t="s">
        <v>26</v>
      </c>
      <c r="F261" s="2" t="s">
        <v>321</v>
      </c>
      <c r="G261" s="9"/>
      <c r="H261" s="16"/>
      <c r="I261" s="61">
        <f>I262</f>
        <v>310</v>
      </c>
      <c r="J261" s="61">
        <f t="shared" ref="J261:AB261" si="186">J262</f>
        <v>0</v>
      </c>
      <c r="K261" s="61">
        <f t="shared" si="186"/>
        <v>0</v>
      </c>
      <c r="L261" s="61">
        <f t="shared" si="186"/>
        <v>0</v>
      </c>
      <c r="M261" s="75">
        <f t="shared" si="186"/>
        <v>310</v>
      </c>
      <c r="N261" s="75">
        <f t="shared" si="186"/>
        <v>0</v>
      </c>
      <c r="O261" s="75">
        <f t="shared" si="186"/>
        <v>0</v>
      </c>
      <c r="P261" s="75">
        <f t="shared" si="186"/>
        <v>0</v>
      </c>
      <c r="Q261" s="75">
        <f t="shared" si="186"/>
        <v>0</v>
      </c>
      <c r="R261" s="75">
        <f t="shared" si="186"/>
        <v>0</v>
      </c>
      <c r="S261" s="90">
        <f t="shared" si="186"/>
        <v>310</v>
      </c>
      <c r="T261" s="90">
        <f t="shared" si="186"/>
        <v>0</v>
      </c>
      <c r="U261" s="90">
        <f t="shared" si="186"/>
        <v>0</v>
      </c>
      <c r="V261" s="90">
        <f t="shared" si="186"/>
        <v>0</v>
      </c>
      <c r="W261" s="96">
        <f t="shared" si="186"/>
        <v>310</v>
      </c>
      <c r="X261" s="96">
        <f t="shared" si="186"/>
        <v>0</v>
      </c>
      <c r="Y261" s="96">
        <f t="shared" si="186"/>
        <v>0</v>
      </c>
      <c r="Z261" s="96">
        <f t="shared" si="186"/>
        <v>0</v>
      </c>
      <c r="AA261" s="96"/>
      <c r="AB261" s="86">
        <f t="shared" si="186"/>
        <v>310</v>
      </c>
      <c r="AC261" s="26"/>
      <c r="AD261" s="26"/>
      <c r="AE261" s="26"/>
    </row>
    <row r="262" spans="1:31" ht="33" customHeight="1" x14ac:dyDescent="0.2">
      <c r="A262" s="91"/>
      <c r="B262" s="44" t="s">
        <v>15</v>
      </c>
      <c r="C262" s="37">
        <v>905</v>
      </c>
      <c r="D262" s="3" t="s">
        <v>14</v>
      </c>
      <c r="E262" s="3" t="s">
        <v>26</v>
      </c>
      <c r="F262" s="2" t="s">
        <v>321</v>
      </c>
      <c r="G262" s="9">
        <v>600</v>
      </c>
      <c r="H262" s="16"/>
      <c r="I262" s="61">
        <v>310</v>
      </c>
      <c r="J262" s="65"/>
      <c r="K262" s="65"/>
      <c r="L262" s="65"/>
      <c r="M262" s="79">
        <f>I262+J262+K262+L262</f>
        <v>310</v>
      </c>
      <c r="N262" s="79"/>
      <c r="O262" s="77"/>
      <c r="P262" s="77"/>
      <c r="Q262" s="77"/>
      <c r="R262" s="77"/>
      <c r="S262" s="77">
        <f>M262+O262+P262+Q262</f>
        <v>310</v>
      </c>
      <c r="T262" s="77"/>
      <c r="U262" s="77"/>
      <c r="V262" s="77"/>
      <c r="W262" s="98">
        <f>S262+T262+U262+V262</f>
        <v>310</v>
      </c>
      <c r="X262" s="98"/>
      <c r="Y262" s="98"/>
      <c r="Z262" s="98"/>
      <c r="AA262" s="98"/>
      <c r="AB262" s="65">
        <f>W262+X262+Y262+Z262</f>
        <v>310</v>
      </c>
      <c r="AC262" s="26"/>
      <c r="AD262" s="26"/>
      <c r="AE262" s="26"/>
    </row>
    <row r="263" spans="1:31" ht="31.5" x14ac:dyDescent="0.2">
      <c r="A263" s="91"/>
      <c r="B263" s="36" t="s">
        <v>70</v>
      </c>
      <c r="C263" s="2">
        <v>905</v>
      </c>
      <c r="D263" s="3" t="s">
        <v>14</v>
      </c>
      <c r="E263" s="3" t="s">
        <v>26</v>
      </c>
      <c r="F263" s="2" t="s">
        <v>159</v>
      </c>
      <c r="G263" s="9" t="s">
        <v>0</v>
      </c>
      <c r="H263" s="16"/>
      <c r="I263" s="61">
        <f>I264</f>
        <v>4</v>
      </c>
      <c r="J263" s="61">
        <f t="shared" ref="J263:Z264" si="187">J264</f>
        <v>0</v>
      </c>
      <c r="K263" s="61">
        <f t="shared" si="187"/>
        <v>0</v>
      </c>
      <c r="L263" s="61">
        <f t="shared" si="187"/>
        <v>0</v>
      </c>
      <c r="M263" s="75">
        <f t="shared" si="187"/>
        <v>4</v>
      </c>
      <c r="N263" s="75">
        <f t="shared" si="187"/>
        <v>0</v>
      </c>
      <c r="O263" s="75">
        <f t="shared" si="187"/>
        <v>0</v>
      </c>
      <c r="P263" s="75">
        <f t="shared" si="187"/>
        <v>0</v>
      </c>
      <c r="Q263" s="75">
        <f t="shared" si="187"/>
        <v>0</v>
      </c>
      <c r="R263" s="75">
        <f t="shared" si="187"/>
        <v>0</v>
      </c>
      <c r="S263" s="90">
        <f t="shared" si="187"/>
        <v>4</v>
      </c>
      <c r="T263" s="90">
        <f t="shared" si="187"/>
        <v>0</v>
      </c>
      <c r="U263" s="90">
        <f t="shared" si="187"/>
        <v>0</v>
      </c>
      <c r="V263" s="90">
        <f t="shared" si="187"/>
        <v>0</v>
      </c>
      <c r="W263" s="96">
        <f t="shared" si="187"/>
        <v>4</v>
      </c>
      <c r="X263" s="96">
        <f t="shared" si="187"/>
        <v>0</v>
      </c>
      <c r="Y263" s="96">
        <f t="shared" si="187"/>
        <v>0</v>
      </c>
      <c r="Z263" s="96">
        <f t="shared" si="187"/>
        <v>0</v>
      </c>
      <c r="AA263" s="96"/>
      <c r="AB263" s="86">
        <f t="shared" ref="AB263:AB264" si="188">AB264</f>
        <v>4</v>
      </c>
      <c r="AC263" s="26"/>
      <c r="AD263" s="26"/>
      <c r="AE263" s="26"/>
    </row>
    <row r="264" spans="1:31" ht="31.5" x14ac:dyDescent="0.2">
      <c r="A264" s="91"/>
      <c r="B264" s="25" t="s">
        <v>161</v>
      </c>
      <c r="C264" s="2">
        <v>905</v>
      </c>
      <c r="D264" s="3" t="s">
        <v>14</v>
      </c>
      <c r="E264" s="3" t="s">
        <v>26</v>
      </c>
      <c r="F264" s="2" t="s">
        <v>160</v>
      </c>
      <c r="G264" s="9" t="s">
        <v>0</v>
      </c>
      <c r="H264" s="16"/>
      <c r="I264" s="61">
        <f>I265</f>
        <v>4</v>
      </c>
      <c r="J264" s="61">
        <f t="shared" si="187"/>
        <v>0</v>
      </c>
      <c r="K264" s="61">
        <f t="shared" si="187"/>
        <v>0</v>
      </c>
      <c r="L264" s="61">
        <f t="shared" si="187"/>
        <v>0</v>
      </c>
      <c r="M264" s="75">
        <f t="shared" si="187"/>
        <v>4</v>
      </c>
      <c r="N264" s="75">
        <f t="shared" si="187"/>
        <v>0</v>
      </c>
      <c r="O264" s="75">
        <f t="shared" si="187"/>
        <v>0</v>
      </c>
      <c r="P264" s="75">
        <f t="shared" si="187"/>
        <v>0</v>
      </c>
      <c r="Q264" s="75">
        <f t="shared" si="187"/>
        <v>0</v>
      </c>
      <c r="R264" s="75">
        <f t="shared" si="187"/>
        <v>0</v>
      </c>
      <c r="S264" s="90">
        <f t="shared" si="187"/>
        <v>4</v>
      </c>
      <c r="T264" s="90">
        <f t="shared" si="187"/>
        <v>0</v>
      </c>
      <c r="U264" s="90">
        <f t="shared" si="187"/>
        <v>0</v>
      </c>
      <c r="V264" s="90">
        <f t="shared" si="187"/>
        <v>0</v>
      </c>
      <c r="W264" s="96">
        <f t="shared" si="187"/>
        <v>4</v>
      </c>
      <c r="X264" s="96">
        <f t="shared" si="187"/>
        <v>0</v>
      </c>
      <c r="Y264" s="96">
        <f t="shared" si="187"/>
        <v>0</v>
      </c>
      <c r="Z264" s="96">
        <f t="shared" si="187"/>
        <v>0</v>
      </c>
      <c r="AA264" s="96"/>
      <c r="AB264" s="86">
        <f t="shared" si="188"/>
        <v>4</v>
      </c>
      <c r="AC264" s="26"/>
      <c r="AD264" s="26"/>
      <c r="AE264" s="26"/>
    </row>
    <row r="265" spans="1:31" ht="31.5" x14ac:dyDescent="0.2">
      <c r="A265" s="91"/>
      <c r="B265" s="8" t="s">
        <v>15</v>
      </c>
      <c r="C265" s="2">
        <v>905</v>
      </c>
      <c r="D265" s="3" t="s">
        <v>14</v>
      </c>
      <c r="E265" s="3" t="s">
        <v>26</v>
      </c>
      <c r="F265" s="2" t="s">
        <v>160</v>
      </c>
      <c r="G265" s="9" t="s">
        <v>16</v>
      </c>
      <c r="H265" s="16"/>
      <c r="I265" s="61">
        <v>4</v>
      </c>
      <c r="J265" s="65"/>
      <c r="K265" s="65"/>
      <c r="L265" s="65"/>
      <c r="M265" s="79">
        <f>I265+J265+K265+L265</f>
        <v>4</v>
      </c>
      <c r="N265" s="79"/>
      <c r="O265" s="77"/>
      <c r="P265" s="77"/>
      <c r="Q265" s="77"/>
      <c r="R265" s="77"/>
      <c r="S265" s="77">
        <f>M265+O265+P265+Q265</f>
        <v>4</v>
      </c>
      <c r="T265" s="77"/>
      <c r="U265" s="77"/>
      <c r="V265" s="77"/>
      <c r="W265" s="98">
        <f>S265+T265+U265+V265</f>
        <v>4</v>
      </c>
      <c r="X265" s="98"/>
      <c r="Y265" s="98"/>
      <c r="Z265" s="98"/>
      <c r="AA265" s="98"/>
      <c r="AB265" s="65">
        <f>W265+X265+Y265+Z265</f>
        <v>4</v>
      </c>
      <c r="AC265" s="26"/>
      <c r="AD265" s="26"/>
      <c r="AE265" s="26"/>
    </row>
    <row r="266" spans="1:31" x14ac:dyDescent="0.2">
      <c r="A266" s="91"/>
      <c r="B266" s="4" t="s">
        <v>42</v>
      </c>
      <c r="C266" s="5">
        <v>905</v>
      </c>
      <c r="D266" s="6" t="s">
        <v>14</v>
      </c>
      <c r="E266" s="6" t="s">
        <v>14</v>
      </c>
      <c r="F266" s="5"/>
      <c r="G266" s="7"/>
      <c r="H266" s="18"/>
      <c r="I266" s="61">
        <f t="shared" ref="I266:AB267" si="189">I267</f>
        <v>1144.0999999999999</v>
      </c>
      <c r="J266" s="61">
        <f t="shared" si="189"/>
        <v>0</v>
      </c>
      <c r="K266" s="61">
        <f t="shared" si="189"/>
        <v>0</v>
      </c>
      <c r="L266" s="61">
        <f t="shared" si="189"/>
        <v>0</v>
      </c>
      <c r="M266" s="75">
        <f t="shared" si="189"/>
        <v>1144.0999999999999</v>
      </c>
      <c r="N266" s="75">
        <f t="shared" si="189"/>
        <v>0</v>
      </c>
      <c r="O266" s="75">
        <f t="shared" si="189"/>
        <v>0</v>
      </c>
      <c r="P266" s="75">
        <f t="shared" si="189"/>
        <v>0</v>
      </c>
      <c r="Q266" s="75">
        <f t="shared" si="189"/>
        <v>0</v>
      </c>
      <c r="R266" s="75">
        <f t="shared" si="189"/>
        <v>0</v>
      </c>
      <c r="S266" s="90">
        <f t="shared" si="189"/>
        <v>1144.0999999999999</v>
      </c>
      <c r="T266" s="90">
        <f t="shared" si="189"/>
        <v>0</v>
      </c>
      <c r="U266" s="90">
        <f t="shared" si="189"/>
        <v>0</v>
      </c>
      <c r="V266" s="90">
        <f t="shared" si="189"/>
        <v>0</v>
      </c>
      <c r="W266" s="96">
        <f t="shared" si="189"/>
        <v>1144.0999999999999</v>
      </c>
      <c r="X266" s="96">
        <f t="shared" si="189"/>
        <v>0</v>
      </c>
      <c r="Y266" s="96">
        <f t="shared" si="189"/>
        <v>0</v>
      </c>
      <c r="Z266" s="96">
        <f t="shared" si="189"/>
        <v>0</v>
      </c>
      <c r="AA266" s="96"/>
      <c r="AB266" s="86">
        <f t="shared" si="189"/>
        <v>1144.0999999999999</v>
      </c>
      <c r="AC266" s="113"/>
      <c r="AD266" s="26"/>
      <c r="AE266" s="26"/>
    </row>
    <row r="267" spans="1:31" x14ac:dyDescent="0.2">
      <c r="A267" s="10" t="s">
        <v>0</v>
      </c>
      <c r="B267" s="38" t="s">
        <v>87</v>
      </c>
      <c r="C267" s="2">
        <v>905</v>
      </c>
      <c r="D267" s="2" t="s">
        <v>14</v>
      </c>
      <c r="E267" s="6" t="s">
        <v>14</v>
      </c>
      <c r="F267" s="2" t="s">
        <v>182</v>
      </c>
      <c r="G267" s="9" t="s">
        <v>0</v>
      </c>
      <c r="H267" s="16"/>
      <c r="I267" s="61">
        <f t="shared" ref="I267:X269" si="190">I268</f>
        <v>1144.0999999999999</v>
      </c>
      <c r="J267" s="61">
        <f t="shared" si="190"/>
        <v>0</v>
      </c>
      <c r="K267" s="61">
        <f t="shared" si="190"/>
        <v>0</v>
      </c>
      <c r="L267" s="61">
        <f t="shared" si="190"/>
        <v>0</v>
      </c>
      <c r="M267" s="75">
        <f t="shared" si="190"/>
        <v>1144.0999999999999</v>
      </c>
      <c r="N267" s="75">
        <f t="shared" si="190"/>
        <v>0</v>
      </c>
      <c r="O267" s="75">
        <f t="shared" si="190"/>
        <v>0</v>
      </c>
      <c r="P267" s="75">
        <f t="shared" si="190"/>
        <v>0</v>
      </c>
      <c r="Q267" s="75">
        <f t="shared" si="190"/>
        <v>0</v>
      </c>
      <c r="R267" s="75">
        <f t="shared" si="190"/>
        <v>0</v>
      </c>
      <c r="S267" s="90">
        <f t="shared" si="190"/>
        <v>1144.0999999999999</v>
      </c>
      <c r="T267" s="90">
        <f t="shared" si="190"/>
        <v>0</v>
      </c>
      <c r="U267" s="90">
        <f t="shared" si="190"/>
        <v>0</v>
      </c>
      <c r="V267" s="90">
        <f t="shared" si="190"/>
        <v>0</v>
      </c>
      <c r="W267" s="96">
        <f t="shared" si="190"/>
        <v>1144.0999999999999</v>
      </c>
      <c r="X267" s="96">
        <f t="shared" si="190"/>
        <v>0</v>
      </c>
      <c r="Y267" s="96">
        <f t="shared" si="189"/>
        <v>0</v>
      </c>
      <c r="Z267" s="96">
        <f t="shared" si="189"/>
        <v>0</v>
      </c>
      <c r="AA267" s="96"/>
      <c r="AB267" s="86">
        <f t="shared" si="189"/>
        <v>1144.0999999999999</v>
      </c>
      <c r="AC267" s="26"/>
      <c r="AD267" s="26"/>
      <c r="AE267" s="26"/>
    </row>
    <row r="268" spans="1:31" x14ac:dyDescent="0.2">
      <c r="A268" s="10" t="s">
        <v>0</v>
      </c>
      <c r="B268" s="14" t="s">
        <v>89</v>
      </c>
      <c r="C268" s="2">
        <v>905</v>
      </c>
      <c r="D268" s="2" t="s">
        <v>14</v>
      </c>
      <c r="E268" s="6" t="s">
        <v>14</v>
      </c>
      <c r="F268" s="2" t="s">
        <v>193</v>
      </c>
      <c r="G268" s="9" t="s">
        <v>0</v>
      </c>
      <c r="H268" s="16"/>
      <c r="I268" s="61">
        <f>I269+I271</f>
        <v>1144.0999999999999</v>
      </c>
      <c r="J268" s="61">
        <f t="shared" ref="J268:AB268" si="191">J269+J271</f>
        <v>0</v>
      </c>
      <c r="K268" s="61">
        <f t="shared" si="191"/>
        <v>0</v>
      </c>
      <c r="L268" s="61">
        <f t="shared" si="191"/>
        <v>0</v>
      </c>
      <c r="M268" s="75">
        <f t="shared" si="191"/>
        <v>1144.0999999999999</v>
      </c>
      <c r="N268" s="75">
        <f t="shared" si="191"/>
        <v>0</v>
      </c>
      <c r="O268" s="75">
        <f t="shared" si="191"/>
        <v>0</v>
      </c>
      <c r="P268" s="75">
        <f t="shared" si="191"/>
        <v>0</v>
      </c>
      <c r="Q268" s="75">
        <f t="shared" si="191"/>
        <v>0</v>
      </c>
      <c r="R268" s="75">
        <f t="shared" si="191"/>
        <v>0</v>
      </c>
      <c r="S268" s="90">
        <f t="shared" si="191"/>
        <v>1144.0999999999999</v>
      </c>
      <c r="T268" s="90">
        <f t="shared" si="191"/>
        <v>0</v>
      </c>
      <c r="U268" s="90">
        <f t="shared" si="191"/>
        <v>0</v>
      </c>
      <c r="V268" s="90">
        <f t="shared" si="191"/>
        <v>0</v>
      </c>
      <c r="W268" s="96">
        <f t="shared" si="191"/>
        <v>1144.0999999999999</v>
      </c>
      <c r="X268" s="96">
        <f t="shared" si="191"/>
        <v>0</v>
      </c>
      <c r="Y268" s="96">
        <f t="shared" si="191"/>
        <v>0</v>
      </c>
      <c r="Z268" s="96">
        <f t="shared" si="191"/>
        <v>0</v>
      </c>
      <c r="AA268" s="96"/>
      <c r="AB268" s="86">
        <f t="shared" si="191"/>
        <v>1144.0999999999999</v>
      </c>
      <c r="AC268" s="26"/>
      <c r="AD268" s="26"/>
      <c r="AE268" s="26"/>
    </row>
    <row r="269" spans="1:31" ht="34.5" customHeight="1" x14ac:dyDescent="0.2">
      <c r="A269" s="15"/>
      <c r="B269" s="4" t="s">
        <v>408</v>
      </c>
      <c r="C269" s="37">
        <v>905</v>
      </c>
      <c r="D269" s="2" t="s">
        <v>14</v>
      </c>
      <c r="E269" s="6" t="s">
        <v>14</v>
      </c>
      <c r="F269" s="2" t="s">
        <v>300</v>
      </c>
      <c r="G269" s="9" t="s">
        <v>0</v>
      </c>
      <c r="H269" s="16"/>
      <c r="I269" s="61">
        <f t="shared" si="190"/>
        <v>218</v>
      </c>
      <c r="J269" s="61">
        <f t="shared" si="190"/>
        <v>0</v>
      </c>
      <c r="K269" s="61">
        <f t="shared" si="190"/>
        <v>0</v>
      </c>
      <c r="L269" s="61">
        <f t="shared" si="190"/>
        <v>0</v>
      </c>
      <c r="M269" s="75">
        <f t="shared" si="190"/>
        <v>218</v>
      </c>
      <c r="N269" s="75">
        <f t="shared" si="190"/>
        <v>0</v>
      </c>
      <c r="O269" s="75">
        <f t="shared" si="190"/>
        <v>0</v>
      </c>
      <c r="P269" s="75">
        <f t="shared" si="190"/>
        <v>0</v>
      </c>
      <c r="Q269" s="75">
        <f t="shared" si="190"/>
        <v>0</v>
      </c>
      <c r="R269" s="75">
        <f t="shared" si="190"/>
        <v>0</v>
      </c>
      <c r="S269" s="90">
        <f t="shared" si="190"/>
        <v>218</v>
      </c>
      <c r="T269" s="90">
        <f t="shared" si="190"/>
        <v>0</v>
      </c>
      <c r="U269" s="90">
        <f t="shared" si="190"/>
        <v>0</v>
      </c>
      <c r="V269" s="90">
        <f t="shared" si="190"/>
        <v>0</v>
      </c>
      <c r="W269" s="96">
        <f t="shared" si="190"/>
        <v>218</v>
      </c>
      <c r="X269" s="96">
        <f t="shared" si="190"/>
        <v>0</v>
      </c>
      <c r="Y269" s="96">
        <f t="shared" ref="Y269:AB269" si="192">Y270</f>
        <v>0</v>
      </c>
      <c r="Z269" s="96">
        <f t="shared" si="192"/>
        <v>0</v>
      </c>
      <c r="AA269" s="96"/>
      <c r="AB269" s="86">
        <f t="shared" si="192"/>
        <v>218</v>
      </c>
      <c r="AC269" s="26"/>
      <c r="AD269" s="26"/>
      <c r="AE269" s="26"/>
    </row>
    <row r="270" spans="1:31" ht="31.5" x14ac:dyDescent="0.2">
      <c r="A270" s="123"/>
      <c r="B270" s="39" t="s">
        <v>15</v>
      </c>
      <c r="C270" s="11">
        <v>905</v>
      </c>
      <c r="D270" s="11" t="s">
        <v>14</v>
      </c>
      <c r="E270" s="22" t="s">
        <v>14</v>
      </c>
      <c r="F270" s="11" t="s">
        <v>300</v>
      </c>
      <c r="G270" s="13">
        <v>600</v>
      </c>
      <c r="H270" s="17"/>
      <c r="I270" s="63">
        <v>218</v>
      </c>
      <c r="J270" s="65"/>
      <c r="K270" s="65"/>
      <c r="L270" s="65"/>
      <c r="M270" s="79">
        <f>I270+J270+K270+L270</f>
        <v>218</v>
      </c>
      <c r="N270" s="79"/>
      <c r="O270" s="77"/>
      <c r="P270" s="77"/>
      <c r="Q270" s="77"/>
      <c r="R270" s="77"/>
      <c r="S270" s="77">
        <f>M270+O270+P270+Q270</f>
        <v>218</v>
      </c>
      <c r="T270" s="77"/>
      <c r="U270" s="77"/>
      <c r="V270" s="77"/>
      <c r="W270" s="98">
        <f>S270+T270+U270+V270</f>
        <v>218</v>
      </c>
      <c r="X270" s="98"/>
      <c r="Y270" s="98"/>
      <c r="Z270" s="98"/>
      <c r="AA270" s="98"/>
      <c r="AB270" s="65">
        <f>W270+X270+Y270+Z270</f>
        <v>218</v>
      </c>
      <c r="AC270" s="26"/>
      <c r="AD270" s="26"/>
      <c r="AE270" s="26"/>
    </row>
    <row r="271" spans="1:31" ht="31.5" x14ac:dyDescent="0.2">
      <c r="A271" s="71"/>
      <c r="B271" s="4" t="str">
        <f>'[1]2018'!B304</f>
        <v>Обеспечение отдыха и оздоровления детей в оздоровительных лагерях с дневным пребыванием детей на базе образовательных организаций</v>
      </c>
      <c r="C271" s="5">
        <f>'[1]2018'!C304</f>
        <v>905</v>
      </c>
      <c r="D271" s="5" t="str">
        <f>'[1]2018'!D304</f>
        <v>07</v>
      </c>
      <c r="E271" s="6" t="str">
        <f>'[1]2018'!E304</f>
        <v>07</v>
      </c>
      <c r="F271" s="5" t="str">
        <f>'[1]2018'!F304</f>
        <v>62 2 03 60110</v>
      </c>
      <c r="G271" s="7"/>
      <c r="H271" s="7"/>
      <c r="I271" s="61">
        <f>I272</f>
        <v>926.1</v>
      </c>
      <c r="J271" s="61">
        <f t="shared" ref="J271:AB271" si="193">J272</f>
        <v>0</v>
      </c>
      <c r="K271" s="61">
        <f t="shared" si="193"/>
        <v>0</v>
      </c>
      <c r="L271" s="61">
        <f t="shared" si="193"/>
        <v>0</v>
      </c>
      <c r="M271" s="75">
        <f t="shared" si="193"/>
        <v>926.1</v>
      </c>
      <c r="N271" s="75">
        <f t="shared" si="193"/>
        <v>0</v>
      </c>
      <c r="O271" s="75">
        <f t="shared" si="193"/>
        <v>0</v>
      </c>
      <c r="P271" s="75">
        <f t="shared" si="193"/>
        <v>0</v>
      </c>
      <c r="Q271" s="75">
        <f t="shared" si="193"/>
        <v>0</v>
      </c>
      <c r="R271" s="75">
        <f t="shared" si="193"/>
        <v>0</v>
      </c>
      <c r="S271" s="90">
        <f t="shared" si="193"/>
        <v>926.1</v>
      </c>
      <c r="T271" s="90">
        <f t="shared" si="193"/>
        <v>0</v>
      </c>
      <c r="U271" s="90">
        <f t="shared" si="193"/>
        <v>0</v>
      </c>
      <c r="V271" s="90">
        <f t="shared" si="193"/>
        <v>0</v>
      </c>
      <c r="W271" s="96">
        <f t="shared" si="193"/>
        <v>926.1</v>
      </c>
      <c r="X271" s="96">
        <f t="shared" si="193"/>
        <v>0</v>
      </c>
      <c r="Y271" s="96">
        <f t="shared" si="193"/>
        <v>0</v>
      </c>
      <c r="Z271" s="96">
        <f t="shared" si="193"/>
        <v>0</v>
      </c>
      <c r="AA271" s="96"/>
      <c r="AB271" s="86">
        <f t="shared" si="193"/>
        <v>926.1</v>
      </c>
      <c r="AC271" s="26"/>
      <c r="AD271" s="26"/>
      <c r="AE271" s="26"/>
    </row>
    <row r="272" spans="1:31" ht="31.5" x14ac:dyDescent="0.2">
      <c r="A272" s="71"/>
      <c r="B272" s="4" t="str">
        <f>'[1]2018'!B305</f>
        <v>Предоставление субсидий бюджетным, автономным учреждениям и иным некоммерческим организациям</v>
      </c>
      <c r="C272" s="5">
        <f>'[1]2018'!C305</f>
        <v>905</v>
      </c>
      <c r="D272" s="5" t="str">
        <f>'[1]2018'!D305</f>
        <v>07</v>
      </c>
      <c r="E272" s="6" t="str">
        <f>'[1]2018'!E305</f>
        <v>07</v>
      </c>
      <c r="F272" s="5" t="str">
        <f>'[1]2018'!F305</f>
        <v>62 2 03 60110</v>
      </c>
      <c r="G272" s="7">
        <f>'[1]2018'!G305</f>
        <v>600</v>
      </c>
      <c r="H272" s="7"/>
      <c r="I272" s="61">
        <v>926.1</v>
      </c>
      <c r="J272" s="65"/>
      <c r="K272" s="65"/>
      <c r="L272" s="65"/>
      <c r="M272" s="79">
        <f>I272+J272+K272+L272</f>
        <v>926.1</v>
      </c>
      <c r="N272" s="79"/>
      <c r="O272" s="77"/>
      <c r="P272" s="77"/>
      <c r="Q272" s="77"/>
      <c r="R272" s="77"/>
      <c r="S272" s="77">
        <f>M272+O272+P272+Q272</f>
        <v>926.1</v>
      </c>
      <c r="T272" s="77"/>
      <c r="U272" s="77"/>
      <c r="V272" s="77"/>
      <c r="W272" s="98">
        <f>S272+T272+U272+V272</f>
        <v>926.1</v>
      </c>
      <c r="X272" s="98"/>
      <c r="Y272" s="98"/>
      <c r="Z272" s="98"/>
      <c r="AA272" s="98"/>
      <c r="AB272" s="65">
        <f>W272+X272+Y272+Z272</f>
        <v>926.1</v>
      </c>
      <c r="AC272" s="26"/>
      <c r="AD272" s="26"/>
      <c r="AE272" s="26"/>
    </row>
    <row r="273" spans="1:31" x14ac:dyDescent="0.2">
      <c r="A273" s="127"/>
      <c r="B273" s="4" t="s">
        <v>43</v>
      </c>
      <c r="C273" s="5">
        <v>905</v>
      </c>
      <c r="D273" s="6" t="s">
        <v>14</v>
      </c>
      <c r="E273" s="6" t="s">
        <v>19</v>
      </c>
      <c r="F273" s="5"/>
      <c r="G273" s="7"/>
      <c r="H273" s="18"/>
      <c r="I273" s="61">
        <f>I274+I279</f>
        <v>13347.8</v>
      </c>
      <c r="J273" s="61">
        <f t="shared" ref="J273:AB273" si="194">J274+J279</f>
        <v>41.2</v>
      </c>
      <c r="K273" s="61">
        <f t="shared" si="194"/>
        <v>0</v>
      </c>
      <c r="L273" s="61">
        <f t="shared" si="194"/>
        <v>0</v>
      </c>
      <c r="M273" s="75">
        <f t="shared" si="194"/>
        <v>13389</v>
      </c>
      <c r="N273" s="75">
        <f t="shared" si="194"/>
        <v>0</v>
      </c>
      <c r="O273" s="75">
        <f t="shared" si="194"/>
        <v>140.6</v>
      </c>
      <c r="P273" s="75">
        <f t="shared" si="194"/>
        <v>0</v>
      </c>
      <c r="Q273" s="75">
        <f t="shared" si="194"/>
        <v>0</v>
      </c>
      <c r="R273" s="75">
        <f t="shared" si="194"/>
        <v>0</v>
      </c>
      <c r="S273" s="90">
        <f t="shared" si="194"/>
        <v>13529.599999999999</v>
      </c>
      <c r="T273" s="90">
        <f t="shared" si="194"/>
        <v>0</v>
      </c>
      <c r="U273" s="90">
        <f t="shared" si="194"/>
        <v>0</v>
      </c>
      <c r="V273" s="90">
        <f t="shared" si="194"/>
        <v>1300</v>
      </c>
      <c r="W273" s="96">
        <f t="shared" si="194"/>
        <v>14829.599999999999</v>
      </c>
      <c r="X273" s="96">
        <f t="shared" si="194"/>
        <v>0</v>
      </c>
      <c r="Y273" s="96">
        <f t="shared" si="194"/>
        <v>0</v>
      </c>
      <c r="Z273" s="96">
        <f t="shared" si="194"/>
        <v>0</v>
      </c>
      <c r="AA273" s="96"/>
      <c r="AB273" s="86">
        <f t="shared" si="194"/>
        <v>14829.599999999999</v>
      </c>
      <c r="AC273" s="113"/>
      <c r="AD273" s="26"/>
      <c r="AE273" s="26"/>
    </row>
    <row r="274" spans="1:31" x14ac:dyDescent="0.2">
      <c r="A274" s="91"/>
      <c r="B274" s="1" t="s">
        <v>31</v>
      </c>
      <c r="C274" s="2">
        <v>905</v>
      </c>
      <c r="D274" s="3" t="s">
        <v>14</v>
      </c>
      <c r="E274" s="3" t="s">
        <v>19</v>
      </c>
      <c r="F274" s="2" t="s">
        <v>147</v>
      </c>
      <c r="G274" s="9"/>
      <c r="H274" s="16"/>
      <c r="I274" s="61">
        <f>I275+I277</f>
        <v>924.7</v>
      </c>
      <c r="J274" s="61">
        <f t="shared" ref="J274:AB274" si="195">J275+J277</f>
        <v>0</v>
      </c>
      <c r="K274" s="61">
        <f t="shared" si="195"/>
        <v>0</v>
      </c>
      <c r="L274" s="61">
        <f t="shared" si="195"/>
        <v>0</v>
      </c>
      <c r="M274" s="75">
        <f t="shared" si="195"/>
        <v>924.7</v>
      </c>
      <c r="N274" s="75">
        <f t="shared" si="195"/>
        <v>0</v>
      </c>
      <c r="O274" s="75">
        <f t="shared" si="195"/>
        <v>140.6</v>
      </c>
      <c r="P274" s="75">
        <f t="shared" si="195"/>
        <v>0</v>
      </c>
      <c r="Q274" s="75">
        <f t="shared" si="195"/>
        <v>0</v>
      </c>
      <c r="R274" s="75">
        <f t="shared" si="195"/>
        <v>0</v>
      </c>
      <c r="S274" s="90">
        <f t="shared" si="195"/>
        <v>1065.3000000000002</v>
      </c>
      <c r="T274" s="90">
        <f t="shared" si="195"/>
        <v>0</v>
      </c>
      <c r="U274" s="90">
        <f t="shared" si="195"/>
        <v>0</v>
      </c>
      <c r="V274" s="90">
        <f t="shared" si="195"/>
        <v>0</v>
      </c>
      <c r="W274" s="96">
        <f t="shared" si="195"/>
        <v>1065.3000000000002</v>
      </c>
      <c r="X274" s="96">
        <f t="shared" si="195"/>
        <v>0</v>
      </c>
      <c r="Y274" s="96">
        <f t="shared" si="195"/>
        <v>0</v>
      </c>
      <c r="Z274" s="96">
        <f t="shared" si="195"/>
        <v>0</v>
      </c>
      <c r="AA274" s="96"/>
      <c r="AB274" s="86">
        <f t="shared" si="195"/>
        <v>1065.3000000000002</v>
      </c>
      <c r="AC274" s="26"/>
      <c r="AD274" s="26"/>
      <c r="AE274" s="26"/>
    </row>
    <row r="275" spans="1:31" ht="31.5" x14ac:dyDescent="0.2">
      <c r="A275" s="10"/>
      <c r="B275" s="8" t="s">
        <v>92</v>
      </c>
      <c r="C275" s="37">
        <v>905</v>
      </c>
      <c r="D275" s="2" t="s">
        <v>14</v>
      </c>
      <c r="E275" s="2" t="s">
        <v>19</v>
      </c>
      <c r="F275" s="2" t="s">
        <v>249</v>
      </c>
      <c r="G275" s="9"/>
      <c r="H275" s="16"/>
      <c r="I275" s="61">
        <f>I276</f>
        <v>403.5</v>
      </c>
      <c r="J275" s="61">
        <f t="shared" ref="J275:AB275" si="196">J276</f>
        <v>0</v>
      </c>
      <c r="K275" s="61">
        <f t="shared" si="196"/>
        <v>0</v>
      </c>
      <c r="L275" s="61">
        <f t="shared" si="196"/>
        <v>0</v>
      </c>
      <c r="M275" s="75">
        <f t="shared" si="196"/>
        <v>403.5</v>
      </c>
      <c r="N275" s="75">
        <f t="shared" si="196"/>
        <v>0</v>
      </c>
      <c r="O275" s="75">
        <f t="shared" si="196"/>
        <v>140.6</v>
      </c>
      <c r="P275" s="75">
        <f t="shared" si="196"/>
        <v>0</v>
      </c>
      <c r="Q275" s="75">
        <f t="shared" si="196"/>
        <v>0</v>
      </c>
      <c r="R275" s="75">
        <f t="shared" si="196"/>
        <v>0</v>
      </c>
      <c r="S275" s="90">
        <f t="shared" si="196"/>
        <v>544.1</v>
      </c>
      <c r="T275" s="90">
        <f t="shared" si="196"/>
        <v>0</v>
      </c>
      <c r="U275" s="90">
        <f t="shared" si="196"/>
        <v>0</v>
      </c>
      <c r="V275" s="90">
        <f t="shared" si="196"/>
        <v>0</v>
      </c>
      <c r="W275" s="96">
        <f t="shared" si="196"/>
        <v>544.1</v>
      </c>
      <c r="X275" s="96">
        <f t="shared" si="196"/>
        <v>0</v>
      </c>
      <c r="Y275" s="96">
        <f t="shared" si="196"/>
        <v>0</v>
      </c>
      <c r="Z275" s="96">
        <f t="shared" si="196"/>
        <v>0</v>
      </c>
      <c r="AA275" s="96"/>
      <c r="AB275" s="86">
        <f t="shared" si="196"/>
        <v>544.1</v>
      </c>
      <c r="AC275" s="26"/>
      <c r="AD275" s="26"/>
      <c r="AE275" s="26"/>
    </row>
    <row r="276" spans="1:31" ht="47.25" x14ac:dyDescent="0.2">
      <c r="A276" s="10" t="s">
        <v>0</v>
      </c>
      <c r="B276" s="8" t="s">
        <v>21</v>
      </c>
      <c r="C276" s="37">
        <v>905</v>
      </c>
      <c r="D276" s="2" t="s">
        <v>14</v>
      </c>
      <c r="E276" s="2" t="s">
        <v>19</v>
      </c>
      <c r="F276" s="2" t="s">
        <v>249</v>
      </c>
      <c r="G276" s="9" t="s">
        <v>22</v>
      </c>
      <c r="H276" s="16"/>
      <c r="I276" s="61">
        <v>403.5</v>
      </c>
      <c r="J276" s="65"/>
      <c r="K276" s="65"/>
      <c r="L276" s="65"/>
      <c r="M276" s="79">
        <f>I276+J276+K276+L276</f>
        <v>403.5</v>
      </c>
      <c r="N276" s="79"/>
      <c r="O276" s="77">
        <v>140.6</v>
      </c>
      <c r="P276" s="77"/>
      <c r="Q276" s="77"/>
      <c r="R276" s="77"/>
      <c r="S276" s="77">
        <f>M276+O276+P276+Q276</f>
        <v>544.1</v>
      </c>
      <c r="T276" s="77"/>
      <c r="U276" s="77"/>
      <c r="V276" s="77"/>
      <c r="W276" s="98">
        <f>S276+T276+U276+V276</f>
        <v>544.1</v>
      </c>
      <c r="X276" s="98"/>
      <c r="Y276" s="98"/>
      <c r="Z276" s="98"/>
      <c r="AA276" s="98"/>
      <c r="AB276" s="65">
        <f>W276+X276+Y276+Z276</f>
        <v>544.1</v>
      </c>
      <c r="AC276" s="26"/>
      <c r="AD276" s="26"/>
      <c r="AE276" s="26"/>
    </row>
    <row r="277" spans="1:31" ht="47.25" x14ac:dyDescent="0.2">
      <c r="A277" s="91"/>
      <c r="B277" s="20" t="s">
        <v>409</v>
      </c>
      <c r="C277" s="40">
        <v>905</v>
      </c>
      <c r="D277" s="11" t="s">
        <v>14</v>
      </c>
      <c r="E277" s="11" t="s">
        <v>19</v>
      </c>
      <c r="F277" s="41" t="s">
        <v>340</v>
      </c>
      <c r="G277" s="7"/>
      <c r="H277" s="7"/>
      <c r="I277" s="61">
        <f>I278</f>
        <v>521.20000000000005</v>
      </c>
      <c r="J277" s="61">
        <f t="shared" ref="J277:AB277" si="197">J278</f>
        <v>0</v>
      </c>
      <c r="K277" s="61">
        <f t="shared" si="197"/>
        <v>0</v>
      </c>
      <c r="L277" s="61">
        <f t="shared" si="197"/>
        <v>0</v>
      </c>
      <c r="M277" s="75">
        <f t="shared" si="197"/>
        <v>521.20000000000005</v>
      </c>
      <c r="N277" s="75">
        <f t="shared" si="197"/>
        <v>0</v>
      </c>
      <c r="O277" s="75">
        <f t="shared" si="197"/>
        <v>0</v>
      </c>
      <c r="P277" s="75">
        <f t="shared" si="197"/>
        <v>0</v>
      </c>
      <c r="Q277" s="75">
        <f t="shared" si="197"/>
        <v>0</v>
      </c>
      <c r="R277" s="75">
        <f t="shared" si="197"/>
        <v>0</v>
      </c>
      <c r="S277" s="90">
        <f t="shared" si="197"/>
        <v>521.20000000000005</v>
      </c>
      <c r="T277" s="90">
        <f t="shared" si="197"/>
        <v>0</v>
      </c>
      <c r="U277" s="90">
        <f t="shared" si="197"/>
        <v>0</v>
      </c>
      <c r="V277" s="90">
        <f t="shared" si="197"/>
        <v>0</v>
      </c>
      <c r="W277" s="96">
        <f t="shared" si="197"/>
        <v>521.20000000000005</v>
      </c>
      <c r="X277" s="96">
        <f t="shared" si="197"/>
        <v>0</v>
      </c>
      <c r="Y277" s="96">
        <f t="shared" si="197"/>
        <v>0</v>
      </c>
      <c r="Z277" s="96">
        <f t="shared" si="197"/>
        <v>0</v>
      </c>
      <c r="AA277" s="96"/>
      <c r="AB277" s="86">
        <f t="shared" si="197"/>
        <v>521.20000000000005</v>
      </c>
      <c r="AC277" s="26"/>
      <c r="AD277" s="26"/>
      <c r="AE277" s="26"/>
    </row>
    <row r="278" spans="1:31" x14ac:dyDescent="0.2">
      <c r="A278" s="91"/>
      <c r="B278" s="4" t="s">
        <v>187</v>
      </c>
      <c r="C278" s="5">
        <v>905</v>
      </c>
      <c r="D278" s="5" t="s">
        <v>14</v>
      </c>
      <c r="E278" s="5" t="s">
        <v>19</v>
      </c>
      <c r="F278" s="41" t="s">
        <v>340</v>
      </c>
      <c r="G278" s="7">
        <v>200</v>
      </c>
      <c r="H278" s="7"/>
      <c r="I278" s="61">
        <v>521.20000000000005</v>
      </c>
      <c r="J278" s="65"/>
      <c r="K278" s="65"/>
      <c r="L278" s="65"/>
      <c r="M278" s="79">
        <f>I278+J278+K278+L278</f>
        <v>521.20000000000005</v>
      </c>
      <c r="N278" s="79"/>
      <c r="O278" s="77"/>
      <c r="P278" s="77"/>
      <c r="Q278" s="77"/>
      <c r="R278" s="77"/>
      <c r="S278" s="77">
        <f>M278+O278+P278+Q278</f>
        <v>521.20000000000005</v>
      </c>
      <c r="T278" s="77"/>
      <c r="U278" s="77"/>
      <c r="V278" s="77"/>
      <c r="W278" s="98">
        <f>S278+T278+U278+V278</f>
        <v>521.20000000000005</v>
      </c>
      <c r="X278" s="98"/>
      <c r="Y278" s="98"/>
      <c r="Z278" s="98"/>
      <c r="AA278" s="98"/>
      <c r="AB278" s="65">
        <f>W278+X278+Y278+Z278</f>
        <v>521.20000000000005</v>
      </c>
      <c r="AC278" s="26"/>
      <c r="AD278" s="26"/>
      <c r="AE278" s="26"/>
    </row>
    <row r="279" spans="1:31" x14ac:dyDescent="0.2">
      <c r="A279" s="19"/>
      <c r="B279" s="42" t="s">
        <v>87</v>
      </c>
      <c r="C279" s="28">
        <v>905</v>
      </c>
      <c r="D279" s="28" t="s">
        <v>14</v>
      </c>
      <c r="E279" s="43" t="s">
        <v>19</v>
      </c>
      <c r="F279" s="28" t="s">
        <v>182</v>
      </c>
      <c r="G279" s="29"/>
      <c r="H279" s="30"/>
      <c r="I279" s="61">
        <f>I280</f>
        <v>12423.099999999999</v>
      </c>
      <c r="J279" s="61">
        <f t="shared" ref="J279:AB279" si="198">J280</f>
        <v>41.2</v>
      </c>
      <c r="K279" s="61">
        <f t="shared" si="198"/>
        <v>0</v>
      </c>
      <c r="L279" s="61">
        <f t="shared" si="198"/>
        <v>0</v>
      </c>
      <c r="M279" s="75">
        <f t="shared" si="198"/>
        <v>12464.3</v>
      </c>
      <c r="N279" s="75">
        <f t="shared" si="198"/>
        <v>0</v>
      </c>
      <c r="O279" s="75">
        <f t="shared" si="198"/>
        <v>0</v>
      </c>
      <c r="P279" s="75">
        <f t="shared" si="198"/>
        <v>0</v>
      </c>
      <c r="Q279" s="75">
        <f t="shared" si="198"/>
        <v>0</v>
      </c>
      <c r="R279" s="75">
        <f t="shared" si="198"/>
        <v>0</v>
      </c>
      <c r="S279" s="90">
        <f t="shared" si="198"/>
        <v>12464.3</v>
      </c>
      <c r="T279" s="90">
        <f t="shared" si="198"/>
        <v>0</v>
      </c>
      <c r="U279" s="90">
        <f t="shared" si="198"/>
        <v>0</v>
      </c>
      <c r="V279" s="90">
        <f t="shared" si="198"/>
        <v>1300</v>
      </c>
      <c r="W279" s="96">
        <f t="shared" si="198"/>
        <v>13764.3</v>
      </c>
      <c r="X279" s="96">
        <f t="shared" si="198"/>
        <v>0</v>
      </c>
      <c r="Y279" s="96">
        <f t="shared" si="198"/>
        <v>0</v>
      </c>
      <c r="Z279" s="96">
        <f t="shared" si="198"/>
        <v>0</v>
      </c>
      <c r="AA279" s="96"/>
      <c r="AB279" s="86">
        <f t="shared" si="198"/>
        <v>13764.3</v>
      </c>
      <c r="AC279" s="26"/>
      <c r="AD279" s="26"/>
      <c r="AE279" s="26"/>
    </row>
    <row r="280" spans="1:31" ht="31.5" x14ac:dyDescent="0.2">
      <c r="A280" s="15" t="s">
        <v>0</v>
      </c>
      <c r="B280" s="4" t="s">
        <v>91</v>
      </c>
      <c r="C280" s="37">
        <v>905</v>
      </c>
      <c r="D280" s="2" t="s">
        <v>14</v>
      </c>
      <c r="E280" s="2" t="s">
        <v>19</v>
      </c>
      <c r="F280" s="2" t="s">
        <v>205</v>
      </c>
      <c r="G280" s="9" t="s">
        <v>0</v>
      </c>
      <c r="H280" s="16"/>
      <c r="I280" s="61">
        <f>I281+I286+I291</f>
        <v>12423.099999999999</v>
      </c>
      <c r="J280" s="61">
        <f t="shared" ref="J280:AB280" si="199">J281+J286+J291</f>
        <v>41.2</v>
      </c>
      <c r="K280" s="61">
        <f t="shared" si="199"/>
        <v>0</v>
      </c>
      <c r="L280" s="61">
        <f t="shared" si="199"/>
        <v>0</v>
      </c>
      <c r="M280" s="75">
        <f t="shared" si="199"/>
        <v>12464.3</v>
      </c>
      <c r="N280" s="75">
        <f t="shared" si="199"/>
        <v>0</v>
      </c>
      <c r="O280" s="75">
        <f t="shared" si="199"/>
        <v>0</v>
      </c>
      <c r="P280" s="75">
        <f t="shared" si="199"/>
        <v>0</v>
      </c>
      <c r="Q280" s="75">
        <f t="shared" si="199"/>
        <v>0</v>
      </c>
      <c r="R280" s="75">
        <f t="shared" si="199"/>
        <v>0</v>
      </c>
      <c r="S280" s="90">
        <f t="shared" si="199"/>
        <v>12464.3</v>
      </c>
      <c r="T280" s="90">
        <f t="shared" si="199"/>
        <v>0</v>
      </c>
      <c r="U280" s="90">
        <f t="shared" si="199"/>
        <v>0</v>
      </c>
      <c r="V280" s="90">
        <f t="shared" si="199"/>
        <v>1300</v>
      </c>
      <c r="W280" s="96">
        <f t="shared" si="199"/>
        <v>13764.3</v>
      </c>
      <c r="X280" s="96">
        <f t="shared" si="199"/>
        <v>0</v>
      </c>
      <c r="Y280" s="96">
        <f t="shared" si="199"/>
        <v>0</v>
      </c>
      <c r="Z280" s="96">
        <f t="shared" si="199"/>
        <v>0</v>
      </c>
      <c r="AA280" s="96"/>
      <c r="AB280" s="86">
        <f t="shared" si="199"/>
        <v>13764.3</v>
      </c>
      <c r="AC280" s="26"/>
      <c r="AD280" s="26"/>
      <c r="AE280" s="26"/>
    </row>
    <row r="281" spans="1:31" ht="22.5" customHeight="1" x14ac:dyDescent="0.2">
      <c r="A281" s="15"/>
      <c r="B281" s="4" t="s">
        <v>307</v>
      </c>
      <c r="C281" s="37">
        <v>905</v>
      </c>
      <c r="D281" s="2" t="s">
        <v>14</v>
      </c>
      <c r="E281" s="2" t="s">
        <v>19</v>
      </c>
      <c r="F281" s="2" t="s">
        <v>310</v>
      </c>
      <c r="G281" s="9"/>
      <c r="H281" s="16"/>
      <c r="I281" s="61">
        <f>I282</f>
        <v>3883.5</v>
      </c>
      <c r="J281" s="61">
        <f t="shared" ref="J281:AB281" si="200">J282</f>
        <v>41.2</v>
      </c>
      <c r="K281" s="61">
        <f t="shared" si="200"/>
        <v>0</v>
      </c>
      <c r="L281" s="61">
        <f t="shared" si="200"/>
        <v>0</v>
      </c>
      <c r="M281" s="75">
        <f t="shared" si="200"/>
        <v>3924.7000000000003</v>
      </c>
      <c r="N281" s="75">
        <f t="shared" si="200"/>
        <v>0</v>
      </c>
      <c r="O281" s="75">
        <f t="shared" si="200"/>
        <v>0</v>
      </c>
      <c r="P281" s="75">
        <f t="shared" si="200"/>
        <v>0</v>
      </c>
      <c r="Q281" s="75">
        <f t="shared" si="200"/>
        <v>0</v>
      </c>
      <c r="R281" s="75">
        <f t="shared" si="200"/>
        <v>0</v>
      </c>
      <c r="S281" s="90">
        <f t="shared" si="200"/>
        <v>3924.7000000000003</v>
      </c>
      <c r="T281" s="90">
        <f t="shared" si="200"/>
        <v>0</v>
      </c>
      <c r="U281" s="90">
        <f t="shared" si="200"/>
        <v>0</v>
      </c>
      <c r="V281" s="90">
        <f t="shared" si="200"/>
        <v>0</v>
      </c>
      <c r="W281" s="96">
        <f t="shared" si="200"/>
        <v>3924.7000000000003</v>
      </c>
      <c r="X281" s="96">
        <f t="shared" si="200"/>
        <v>0</v>
      </c>
      <c r="Y281" s="96">
        <f t="shared" si="200"/>
        <v>0</v>
      </c>
      <c r="Z281" s="96">
        <f t="shared" si="200"/>
        <v>0</v>
      </c>
      <c r="AA281" s="96"/>
      <c r="AB281" s="86">
        <f t="shared" si="200"/>
        <v>3924.7000000000003</v>
      </c>
      <c r="AC281" s="26"/>
      <c r="AD281" s="26"/>
      <c r="AE281" s="26"/>
    </row>
    <row r="282" spans="1:31" x14ac:dyDescent="0.2">
      <c r="A282" s="10" t="s">
        <v>0</v>
      </c>
      <c r="B282" s="25" t="s">
        <v>79</v>
      </c>
      <c r="C282" s="37">
        <v>905</v>
      </c>
      <c r="D282" s="2" t="s">
        <v>14</v>
      </c>
      <c r="E282" s="2" t="s">
        <v>19</v>
      </c>
      <c r="F282" s="2" t="s">
        <v>206</v>
      </c>
      <c r="G282" s="9" t="s">
        <v>0</v>
      </c>
      <c r="H282" s="16"/>
      <c r="I282" s="61">
        <f>I283+I284+I285</f>
        <v>3883.5</v>
      </c>
      <c r="J282" s="61">
        <f t="shared" ref="J282:AB282" si="201">J283+J284+J285</f>
        <v>41.2</v>
      </c>
      <c r="K282" s="61">
        <f t="shared" si="201"/>
        <v>0</v>
      </c>
      <c r="L282" s="61">
        <f t="shared" si="201"/>
        <v>0</v>
      </c>
      <c r="M282" s="75">
        <f t="shared" si="201"/>
        <v>3924.7000000000003</v>
      </c>
      <c r="N282" s="75">
        <f t="shared" si="201"/>
        <v>0</v>
      </c>
      <c r="O282" s="75">
        <f t="shared" si="201"/>
        <v>0</v>
      </c>
      <c r="P282" s="75">
        <f t="shared" si="201"/>
        <v>0</v>
      </c>
      <c r="Q282" s="75">
        <f t="shared" si="201"/>
        <v>0</v>
      </c>
      <c r="R282" s="75">
        <f t="shared" si="201"/>
        <v>0</v>
      </c>
      <c r="S282" s="90">
        <f t="shared" si="201"/>
        <v>3924.7000000000003</v>
      </c>
      <c r="T282" s="90">
        <f t="shared" si="201"/>
        <v>0</v>
      </c>
      <c r="U282" s="90">
        <f t="shared" si="201"/>
        <v>0</v>
      </c>
      <c r="V282" s="90">
        <f t="shared" si="201"/>
        <v>0</v>
      </c>
      <c r="W282" s="96">
        <f t="shared" si="201"/>
        <v>3924.7000000000003</v>
      </c>
      <c r="X282" s="96">
        <f t="shared" si="201"/>
        <v>0</v>
      </c>
      <c r="Y282" s="96">
        <f t="shared" si="201"/>
        <v>0</v>
      </c>
      <c r="Z282" s="96">
        <f t="shared" si="201"/>
        <v>0</v>
      </c>
      <c r="AA282" s="96"/>
      <c r="AB282" s="86">
        <f t="shared" si="201"/>
        <v>3924.7000000000003</v>
      </c>
      <c r="AC282" s="26"/>
      <c r="AD282" s="26"/>
      <c r="AE282" s="26"/>
    </row>
    <row r="283" spans="1:31" ht="47.25" x14ac:dyDescent="0.2">
      <c r="A283" s="10" t="s">
        <v>0</v>
      </c>
      <c r="B283" s="8" t="s">
        <v>21</v>
      </c>
      <c r="C283" s="37">
        <v>905</v>
      </c>
      <c r="D283" s="2" t="s">
        <v>14</v>
      </c>
      <c r="E283" s="2" t="s">
        <v>19</v>
      </c>
      <c r="F283" s="2" t="s">
        <v>206</v>
      </c>
      <c r="G283" s="9" t="s">
        <v>22</v>
      </c>
      <c r="H283" s="16"/>
      <c r="I283" s="61">
        <v>3484.8</v>
      </c>
      <c r="J283" s="65"/>
      <c r="K283" s="65"/>
      <c r="L283" s="65"/>
      <c r="M283" s="79">
        <f t="shared" ref="M283:M285" si="202">I283+J283+K283+L283</f>
        <v>3484.8</v>
      </c>
      <c r="N283" s="79"/>
      <c r="O283" s="77"/>
      <c r="P283" s="77"/>
      <c r="Q283" s="77"/>
      <c r="R283" s="77"/>
      <c r="S283" s="77">
        <f>M283+O283+P283+Q283</f>
        <v>3484.8</v>
      </c>
      <c r="T283" s="77"/>
      <c r="U283" s="77"/>
      <c r="V283" s="77"/>
      <c r="W283" s="98">
        <f t="shared" ref="W283:W285" si="203">S283+T283+U283+V283</f>
        <v>3484.8</v>
      </c>
      <c r="X283" s="98"/>
      <c r="Y283" s="98"/>
      <c r="Z283" s="98"/>
      <c r="AA283" s="98"/>
      <c r="AB283" s="65">
        <f t="shared" ref="AB283:AB285" si="204">W283+X283+Y283+Z283</f>
        <v>3484.8</v>
      </c>
      <c r="AC283" s="26"/>
      <c r="AD283" s="26"/>
      <c r="AE283" s="26"/>
    </row>
    <row r="284" spans="1:31" x14ac:dyDescent="0.2">
      <c r="A284" s="10" t="s">
        <v>0</v>
      </c>
      <c r="B284" s="8" t="s">
        <v>187</v>
      </c>
      <c r="C284" s="37">
        <v>905</v>
      </c>
      <c r="D284" s="2" t="s">
        <v>14</v>
      </c>
      <c r="E284" s="2" t="s">
        <v>19</v>
      </c>
      <c r="F284" s="2" t="s">
        <v>206</v>
      </c>
      <c r="G284" s="9" t="s">
        <v>12</v>
      </c>
      <c r="H284" s="16"/>
      <c r="I284" s="61">
        <v>381.1</v>
      </c>
      <c r="J284" s="65">
        <v>41.2</v>
      </c>
      <c r="K284" s="65"/>
      <c r="L284" s="65"/>
      <c r="M284" s="79">
        <f t="shared" si="202"/>
        <v>422.3</v>
      </c>
      <c r="N284" s="79"/>
      <c r="O284" s="77"/>
      <c r="P284" s="77">
        <v>-6.9</v>
      </c>
      <c r="Q284" s="77"/>
      <c r="R284" s="77"/>
      <c r="S284" s="77">
        <f>M284+O284+P284+Q284</f>
        <v>415.40000000000003</v>
      </c>
      <c r="T284" s="77"/>
      <c r="U284" s="77"/>
      <c r="V284" s="77"/>
      <c r="W284" s="98">
        <f t="shared" si="203"/>
        <v>415.40000000000003</v>
      </c>
      <c r="X284" s="98"/>
      <c r="Y284" s="98"/>
      <c r="Z284" s="98"/>
      <c r="AA284" s="98"/>
      <c r="AB284" s="65">
        <f t="shared" si="204"/>
        <v>415.40000000000003</v>
      </c>
      <c r="AC284" s="26"/>
      <c r="AD284" s="26"/>
      <c r="AE284" s="26"/>
    </row>
    <row r="285" spans="1:31" x14ac:dyDescent="0.2">
      <c r="A285" s="10" t="s">
        <v>0</v>
      </c>
      <c r="B285" s="8" t="s">
        <v>23</v>
      </c>
      <c r="C285" s="40">
        <v>905</v>
      </c>
      <c r="D285" s="11" t="s">
        <v>14</v>
      </c>
      <c r="E285" s="11" t="s">
        <v>19</v>
      </c>
      <c r="F285" s="11" t="s">
        <v>206</v>
      </c>
      <c r="G285" s="13" t="s">
        <v>24</v>
      </c>
      <c r="H285" s="17"/>
      <c r="I285" s="61">
        <v>17.600000000000001</v>
      </c>
      <c r="J285" s="65"/>
      <c r="K285" s="65"/>
      <c r="L285" s="65"/>
      <c r="M285" s="79">
        <f t="shared" si="202"/>
        <v>17.600000000000001</v>
      </c>
      <c r="N285" s="79"/>
      <c r="O285" s="77"/>
      <c r="P285" s="77">
        <v>6.9</v>
      </c>
      <c r="Q285" s="77"/>
      <c r="R285" s="77"/>
      <c r="S285" s="77">
        <f>M285+O285+P285+Q285</f>
        <v>24.5</v>
      </c>
      <c r="T285" s="77"/>
      <c r="U285" s="77"/>
      <c r="V285" s="77"/>
      <c r="W285" s="98">
        <f t="shared" si="203"/>
        <v>24.5</v>
      </c>
      <c r="X285" s="98"/>
      <c r="Y285" s="98"/>
      <c r="Z285" s="98"/>
      <c r="AA285" s="98"/>
      <c r="AB285" s="65">
        <f t="shared" si="204"/>
        <v>24.5</v>
      </c>
      <c r="AC285" s="26"/>
      <c r="AD285" s="26"/>
      <c r="AE285" s="26"/>
    </row>
    <row r="286" spans="1:31" ht="31.5" x14ac:dyDescent="0.2">
      <c r="A286" s="71"/>
      <c r="B286" s="27" t="s">
        <v>311</v>
      </c>
      <c r="C286" s="5">
        <v>905</v>
      </c>
      <c r="D286" s="6" t="s">
        <v>14</v>
      </c>
      <c r="E286" s="6" t="s">
        <v>19</v>
      </c>
      <c r="F286" s="5" t="s">
        <v>312</v>
      </c>
      <c r="G286" s="7"/>
      <c r="H286" s="7"/>
      <c r="I286" s="61">
        <f>I287</f>
        <v>7204.8</v>
      </c>
      <c r="J286" s="61">
        <f t="shared" ref="J286:AB286" si="205">J287</f>
        <v>0</v>
      </c>
      <c r="K286" s="61">
        <f t="shared" si="205"/>
        <v>0</v>
      </c>
      <c r="L286" s="61">
        <f t="shared" si="205"/>
        <v>0</v>
      </c>
      <c r="M286" s="75">
        <f t="shared" si="205"/>
        <v>7204.8</v>
      </c>
      <c r="N286" s="75">
        <f t="shared" si="205"/>
        <v>0</v>
      </c>
      <c r="O286" s="75">
        <f t="shared" si="205"/>
        <v>0</v>
      </c>
      <c r="P286" s="75">
        <f t="shared" si="205"/>
        <v>0</v>
      </c>
      <c r="Q286" s="75">
        <f t="shared" si="205"/>
        <v>0</v>
      </c>
      <c r="R286" s="75">
        <f t="shared" si="205"/>
        <v>0</v>
      </c>
      <c r="S286" s="90">
        <f t="shared" si="205"/>
        <v>7204.8</v>
      </c>
      <c r="T286" s="90">
        <f t="shared" si="205"/>
        <v>0</v>
      </c>
      <c r="U286" s="90">
        <f t="shared" si="205"/>
        <v>0</v>
      </c>
      <c r="V286" s="90">
        <f t="shared" si="205"/>
        <v>1300</v>
      </c>
      <c r="W286" s="96">
        <f t="shared" si="205"/>
        <v>8504.7999999999993</v>
      </c>
      <c r="X286" s="96">
        <f t="shared" si="205"/>
        <v>0</v>
      </c>
      <c r="Y286" s="96">
        <f t="shared" si="205"/>
        <v>0</v>
      </c>
      <c r="Z286" s="96">
        <f t="shared" si="205"/>
        <v>0</v>
      </c>
      <c r="AA286" s="96"/>
      <c r="AB286" s="86">
        <f t="shared" si="205"/>
        <v>8504.7999999999993</v>
      </c>
      <c r="AC286" s="26"/>
      <c r="AD286" s="26"/>
      <c r="AE286" s="26"/>
    </row>
    <row r="287" spans="1:31" ht="21" customHeight="1" x14ac:dyDescent="0.2">
      <c r="A287" s="91"/>
      <c r="B287" s="8" t="s">
        <v>314</v>
      </c>
      <c r="C287" s="5">
        <v>905</v>
      </c>
      <c r="D287" s="6" t="s">
        <v>14</v>
      </c>
      <c r="E287" s="6" t="s">
        <v>19</v>
      </c>
      <c r="F287" s="5" t="s">
        <v>207</v>
      </c>
      <c r="G287" s="7"/>
      <c r="H287" s="18"/>
      <c r="I287" s="61">
        <f>I288+I289+I290</f>
        <v>7204.8</v>
      </c>
      <c r="J287" s="61">
        <f t="shared" ref="J287:AB287" si="206">J288+J289+J290</f>
        <v>0</v>
      </c>
      <c r="K287" s="61">
        <f t="shared" si="206"/>
        <v>0</v>
      </c>
      <c r="L287" s="61">
        <f t="shared" si="206"/>
        <v>0</v>
      </c>
      <c r="M287" s="75">
        <f t="shared" si="206"/>
        <v>7204.8</v>
      </c>
      <c r="N287" s="75">
        <f t="shared" si="206"/>
        <v>0</v>
      </c>
      <c r="O287" s="75">
        <f t="shared" si="206"/>
        <v>0</v>
      </c>
      <c r="P287" s="75">
        <f t="shared" si="206"/>
        <v>0</v>
      </c>
      <c r="Q287" s="75">
        <f t="shared" si="206"/>
        <v>0</v>
      </c>
      <c r="R287" s="75">
        <f t="shared" si="206"/>
        <v>0</v>
      </c>
      <c r="S287" s="90">
        <f t="shared" si="206"/>
        <v>7204.8</v>
      </c>
      <c r="T287" s="90">
        <f t="shared" si="206"/>
        <v>0</v>
      </c>
      <c r="U287" s="90">
        <f t="shared" si="206"/>
        <v>0</v>
      </c>
      <c r="V287" s="90">
        <f t="shared" si="206"/>
        <v>1300</v>
      </c>
      <c r="W287" s="96">
        <f t="shared" si="206"/>
        <v>8504.7999999999993</v>
      </c>
      <c r="X287" s="96">
        <f t="shared" si="206"/>
        <v>0</v>
      </c>
      <c r="Y287" s="96">
        <f t="shared" si="206"/>
        <v>0</v>
      </c>
      <c r="Z287" s="96">
        <f t="shared" si="206"/>
        <v>0</v>
      </c>
      <c r="AA287" s="96"/>
      <c r="AB287" s="86">
        <f t="shared" si="206"/>
        <v>8504.7999999999993</v>
      </c>
      <c r="AC287" s="26"/>
      <c r="AD287" s="26"/>
      <c r="AE287" s="26"/>
    </row>
    <row r="288" spans="1:31" ht="47.25" x14ac:dyDescent="0.2">
      <c r="A288" s="91"/>
      <c r="B288" s="8" t="s">
        <v>21</v>
      </c>
      <c r="C288" s="5">
        <v>905</v>
      </c>
      <c r="D288" s="6" t="s">
        <v>14</v>
      </c>
      <c r="E288" s="6" t="s">
        <v>19</v>
      </c>
      <c r="F288" s="5" t="s">
        <v>207</v>
      </c>
      <c r="G288" s="7">
        <v>100</v>
      </c>
      <c r="H288" s="18"/>
      <c r="I288" s="61">
        <v>6399.4</v>
      </c>
      <c r="J288" s="65"/>
      <c r="K288" s="65"/>
      <c r="L288" s="65"/>
      <c r="M288" s="79">
        <f t="shared" ref="M288:M290" si="207">I288+J288+K288+L288</f>
        <v>6399.4</v>
      </c>
      <c r="N288" s="79"/>
      <c r="O288" s="77"/>
      <c r="P288" s="77"/>
      <c r="Q288" s="77"/>
      <c r="R288" s="77"/>
      <c r="S288" s="77">
        <f>M288+O288+P288+Q288</f>
        <v>6399.4</v>
      </c>
      <c r="T288" s="77"/>
      <c r="U288" s="77"/>
      <c r="V288" s="77">
        <v>1300</v>
      </c>
      <c r="W288" s="98">
        <f t="shared" ref="W288:W290" si="208">S288+T288+U288+V288</f>
        <v>7699.4</v>
      </c>
      <c r="X288" s="98"/>
      <c r="Y288" s="98"/>
      <c r="Z288" s="98"/>
      <c r="AA288" s="98"/>
      <c r="AB288" s="65">
        <f t="shared" ref="AB288:AB290" si="209">W288+X288+Y288+Z288</f>
        <v>7699.4</v>
      </c>
      <c r="AC288" s="26"/>
      <c r="AD288" s="26"/>
      <c r="AE288" s="26"/>
    </row>
    <row r="289" spans="1:31" x14ac:dyDescent="0.2">
      <c r="A289" s="91"/>
      <c r="B289" s="8" t="s">
        <v>187</v>
      </c>
      <c r="C289" s="5">
        <v>905</v>
      </c>
      <c r="D289" s="6" t="s">
        <v>14</v>
      </c>
      <c r="E289" s="6" t="s">
        <v>19</v>
      </c>
      <c r="F289" s="5" t="s">
        <v>207</v>
      </c>
      <c r="G289" s="7">
        <v>200</v>
      </c>
      <c r="H289" s="18"/>
      <c r="I289" s="61">
        <v>797.8</v>
      </c>
      <c r="J289" s="65"/>
      <c r="K289" s="65"/>
      <c r="L289" s="65"/>
      <c r="M289" s="79">
        <f t="shared" si="207"/>
        <v>797.8</v>
      </c>
      <c r="N289" s="79"/>
      <c r="O289" s="77"/>
      <c r="P289" s="77"/>
      <c r="Q289" s="77"/>
      <c r="R289" s="77"/>
      <c r="S289" s="77">
        <f>M289+O289+P289+Q289</f>
        <v>797.8</v>
      </c>
      <c r="T289" s="77"/>
      <c r="U289" s="77"/>
      <c r="V289" s="77"/>
      <c r="W289" s="98">
        <f t="shared" si="208"/>
        <v>797.8</v>
      </c>
      <c r="X289" s="98"/>
      <c r="Y289" s="98"/>
      <c r="Z289" s="98"/>
      <c r="AA289" s="98"/>
      <c r="AB289" s="65">
        <f t="shared" si="209"/>
        <v>797.8</v>
      </c>
      <c r="AC289" s="26"/>
      <c r="AD289" s="26"/>
      <c r="AE289" s="26"/>
    </row>
    <row r="290" spans="1:31" x14ac:dyDescent="0.2">
      <c r="A290" s="91"/>
      <c r="B290" s="8" t="s">
        <v>23</v>
      </c>
      <c r="C290" s="5">
        <v>905</v>
      </c>
      <c r="D290" s="6" t="s">
        <v>14</v>
      </c>
      <c r="E290" s="6" t="s">
        <v>19</v>
      </c>
      <c r="F290" s="5" t="s">
        <v>207</v>
      </c>
      <c r="G290" s="7">
        <v>800</v>
      </c>
      <c r="H290" s="18"/>
      <c r="I290" s="61">
        <v>7.6</v>
      </c>
      <c r="J290" s="65"/>
      <c r="K290" s="65"/>
      <c r="L290" s="65"/>
      <c r="M290" s="79">
        <f t="shared" si="207"/>
        <v>7.6</v>
      </c>
      <c r="N290" s="79"/>
      <c r="O290" s="77"/>
      <c r="P290" s="77"/>
      <c r="Q290" s="77"/>
      <c r="R290" s="77"/>
      <c r="S290" s="77">
        <f>M290+O290+P290+Q290</f>
        <v>7.6</v>
      </c>
      <c r="T290" s="77"/>
      <c r="U290" s="77"/>
      <c r="V290" s="77"/>
      <c r="W290" s="98">
        <f t="shared" si="208"/>
        <v>7.6</v>
      </c>
      <c r="X290" s="98"/>
      <c r="Y290" s="98"/>
      <c r="Z290" s="98"/>
      <c r="AA290" s="98"/>
      <c r="AB290" s="65">
        <f t="shared" si="209"/>
        <v>7.6</v>
      </c>
      <c r="AC290" s="26"/>
      <c r="AD290" s="26"/>
      <c r="AE290" s="26"/>
    </row>
    <row r="291" spans="1:31" ht="31.5" x14ac:dyDescent="0.2">
      <c r="A291" s="91"/>
      <c r="B291" s="8" t="s">
        <v>313</v>
      </c>
      <c r="C291" s="5">
        <v>905</v>
      </c>
      <c r="D291" s="6" t="s">
        <v>14</v>
      </c>
      <c r="E291" s="6" t="s">
        <v>19</v>
      </c>
      <c r="F291" s="5" t="s">
        <v>315</v>
      </c>
      <c r="G291" s="7"/>
      <c r="H291" s="18"/>
      <c r="I291" s="61">
        <f>I292</f>
        <v>1334.8</v>
      </c>
      <c r="J291" s="61">
        <f t="shared" ref="J291:AB291" si="210">J292</f>
        <v>0</v>
      </c>
      <c r="K291" s="61">
        <f t="shared" si="210"/>
        <v>0</v>
      </c>
      <c r="L291" s="61">
        <f t="shared" si="210"/>
        <v>0</v>
      </c>
      <c r="M291" s="75">
        <f t="shared" si="210"/>
        <v>1334.8</v>
      </c>
      <c r="N291" s="75">
        <f t="shared" si="210"/>
        <v>0</v>
      </c>
      <c r="O291" s="75">
        <f t="shared" si="210"/>
        <v>0</v>
      </c>
      <c r="P291" s="75">
        <f t="shared" si="210"/>
        <v>0</v>
      </c>
      <c r="Q291" s="75">
        <f t="shared" si="210"/>
        <v>0</v>
      </c>
      <c r="R291" s="75">
        <f t="shared" si="210"/>
        <v>0</v>
      </c>
      <c r="S291" s="90">
        <f t="shared" si="210"/>
        <v>1334.8</v>
      </c>
      <c r="T291" s="90">
        <f t="shared" si="210"/>
        <v>0</v>
      </c>
      <c r="U291" s="90">
        <f t="shared" si="210"/>
        <v>0</v>
      </c>
      <c r="V291" s="90">
        <f t="shared" si="210"/>
        <v>0</v>
      </c>
      <c r="W291" s="96">
        <f t="shared" si="210"/>
        <v>1334.8</v>
      </c>
      <c r="X291" s="96">
        <f t="shared" si="210"/>
        <v>0</v>
      </c>
      <c r="Y291" s="96">
        <f t="shared" si="210"/>
        <v>0</v>
      </c>
      <c r="Z291" s="96">
        <f t="shared" si="210"/>
        <v>0</v>
      </c>
      <c r="AA291" s="96"/>
      <c r="AB291" s="86">
        <f t="shared" si="210"/>
        <v>1334.8</v>
      </c>
      <c r="AC291" s="26"/>
      <c r="AD291" s="26"/>
      <c r="AE291" s="26"/>
    </row>
    <row r="292" spans="1:31" x14ac:dyDescent="0.2">
      <c r="A292" s="91"/>
      <c r="B292" s="8" t="s">
        <v>314</v>
      </c>
      <c r="C292" s="5">
        <v>905</v>
      </c>
      <c r="D292" s="6" t="s">
        <v>14</v>
      </c>
      <c r="E292" s="6" t="s">
        <v>19</v>
      </c>
      <c r="F292" s="5" t="s">
        <v>208</v>
      </c>
      <c r="G292" s="7"/>
      <c r="H292" s="18"/>
      <c r="I292" s="61">
        <f>I293+I294+I295</f>
        <v>1334.8</v>
      </c>
      <c r="J292" s="61">
        <f t="shared" ref="J292:AB292" si="211">J293+J294+J295</f>
        <v>0</v>
      </c>
      <c r="K292" s="61">
        <f t="shared" si="211"/>
        <v>0</v>
      </c>
      <c r="L292" s="61">
        <f t="shared" si="211"/>
        <v>0</v>
      </c>
      <c r="M292" s="75">
        <f t="shared" si="211"/>
        <v>1334.8</v>
      </c>
      <c r="N292" s="75">
        <f t="shared" si="211"/>
        <v>0</v>
      </c>
      <c r="O292" s="75">
        <f t="shared" si="211"/>
        <v>0</v>
      </c>
      <c r="P292" s="75">
        <f t="shared" si="211"/>
        <v>0</v>
      </c>
      <c r="Q292" s="75">
        <f t="shared" si="211"/>
        <v>0</v>
      </c>
      <c r="R292" s="75">
        <f t="shared" si="211"/>
        <v>0</v>
      </c>
      <c r="S292" s="90">
        <f t="shared" si="211"/>
        <v>1334.8</v>
      </c>
      <c r="T292" s="90">
        <f t="shared" si="211"/>
        <v>0</v>
      </c>
      <c r="U292" s="90">
        <f t="shared" si="211"/>
        <v>0</v>
      </c>
      <c r="V292" s="90">
        <f t="shared" si="211"/>
        <v>0</v>
      </c>
      <c r="W292" s="96">
        <f t="shared" si="211"/>
        <v>1334.8</v>
      </c>
      <c r="X292" s="96">
        <f t="shared" si="211"/>
        <v>0</v>
      </c>
      <c r="Y292" s="96">
        <f t="shared" si="211"/>
        <v>0</v>
      </c>
      <c r="Z292" s="96">
        <f t="shared" si="211"/>
        <v>0</v>
      </c>
      <c r="AA292" s="96"/>
      <c r="AB292" s="86">
        <f t="shared" si="211"/>
        <v>1334.8</v>
      </c>
      <c r="AC292" s="26"/>
      <c r="AD292" s="26"/>
      <c r="AE292" s="26"/>
    </row>
    <row r="293" spans="1:31" ht="47.25" x14ac:dyDescent="0.2">
      <c r="A293" s="91"/>
      <c r="B293" s="8" t="s">
        <v>21</v>
      </c>
      <c r="C293" s="5">
        <v>905</v>
      </c>
      <c r="D293" s="6" t="s">
        <v>14</v>
      </c>
      <c r="E293" s="6" t="s">
        <v>19</v>
      </c>
      <c r="F293" s="5" t="s">
        <v>208</v>
      </c>
      <c r="G293" s="7">
        <v>100</v>
      </c>
      <c r="H293" s="18"/>
      <c r="I293" s="61">
        <v>1190.5999999999999</v>
      </c>
      <c r="J293" s="65"/>
      <c r="K293" s="65"/>
      <c r="L293" s="65"/>
      <c r="M293" s="79">
        <f t="shared" ref="M293:M295" si="212">I293+J293+K293+L293</f>
        <v>1190.5999999999999</v>
      </c>
      <c r="N293" s="79"/>
      <c r="O293" s="77"/>
      <c r="P293" s="77"/>
      <c r="Q293" s="77"/>
      <c r="R293" s="77"/>
      <c r="S293" s="77">
        <f>M293+O293+P293+Q293</f>
        <v>1190.5999999999999</v>
      </c>
      <c r="T293" s="77"/>
      <c r="U293" s="77"/>
      <c r="V293" s="77"/>
      <c r="W293" s="98">
        <f t="shared" ref="W293:W295" si="213">S293+T293+U293+V293</f>
        <v>1190.5999999999999</v>
      </c>
      <c r="X293" s="98"/>
      <c r="Y293" s="98"/>
      <c r="Z293" s="98"/>
      <c r="AA293" s="98"/>
      <c r="AB293" s="65">
        <f t="shared" ref="AB293:AB295" si="214">W293+X293+Y293+Z293</f>
        <v>1190.5999999999999</v>
      </c>
      <c r="AC293" s="26"/>
      <c r="AD293" s="26"/>
      <c r="AE293" s="26"/>
    </row>
    <row r="294" spans="1:31" x14ac:dyDescent="0.2">
      <c r="A294" s="91"/>
      <c r="B294" s="8" t="s">
        <v>187</v>
      </c>
      <c r="C294" s="5">
        <v>905</v>
      </c>
      <c r="D294" s="6" t="s">
        <v>14</v>
      </c>
      <c r="E294" s="6" t="s">
        <v>19</v>
      </c>
      <c r="F294" s="5" t="s">
        <v>208</v>
      </c>
      <c r="G294" s="7">
        <v>200</v>
      </c>
      <c r="H294" s="18"/>
      <c r="I294" s="61">
        <v>142.80000000000001</v>
      </c>
      <c r="J294" s="65"/>
      <c r="K294" s="65"/>
      <c r="L294" s="65"/>
      <c r="M294" s="79">
        <f t="shared" si="212"/>
        <v>142.80000000000001</v>
      </c>
      <c r="N294" s="79"/>
      <c r="O294" s="77"/>
      <c r="P294" s="77"/>
      <c r="Q294" s="77"/>
      <c r="R294" s="77"/>
      <c r="S294" s="77">
        <f>M294+O294+P294+Q294</f>
        <v>142.80000000000001</v>
      </c>
      <c r="T294" s="77"/>
      <c r="U294" s="77"/>
      <c r="V294" s="77"/>
      <c r="W294" s="98">
        <f t="shared" si="213"/>
        <v>142.80000000000001</v>
      </c>
      <c r="X294" s="98"/>
      <c r="Y294" s="98"/>
      <c r="Z294" s="98"/>
      <c r="AA294" s="98"/>
      <c r="AB294" s="65">
        <f t="shared" si="214"/>
        <v>142.80000000000001</v>
      </c>
      <c r="AC294" s="26"/>
      <c r="AD294" s="26"/>
      <c r="AE294" s="26"/>
    </row>
    <row r="295" spans="1:31" x14ac:dyDescent="0.2">
      <c r="A295" s="91"/>
      <c r="B295" s="35" t="s">
        <v>23</v>
      </c>
      <c r="C295" s="5">
        <v>905</v>
      </c>
      <c r="D295" s="22" t="s">
        <v>14</v>
      </c>
      <c r="E295" s="22" t="s">
        <v>19</v>
      </c>
      <c r="F295" s="5" t="s">
        <v>208</v>
      </c>
      <c r="G295" s="23">
        <v>800</v>
      </c>
      <c r="H295" s="24"/>
      <c r="I295" s="61">
        <v>1.4</v>
      </c>
      <c r="J295" s="65"/>
      <c r="K295" s="65"/>
      <c r="L295" s="65"/>
      <c r="M295" s="79">
        <f t="shared" si="212"/>
        <v>1.4</v>
      </c>
      <c r="N295" s="79"/>
      <c r="O295" s="77"/>
      <c r="P295" s="77"/>
      <c r="Q295" s="77"/>
      <c r="R295" s="77"/>
      <c r="S295" s="77">
        <f>M295+O295+P295+Q295</f>
        <v>1.4</v>
      </c>
      <c r="T295" s="77"/>
      <c r="U295" s="77"/>
      <c r="V295" s="77"/>
      <c r="W295" s="98">
        <f t="shared" si="213"/>
        <v>1.4</v>
      </c>
      <c r="X295" s="98"/>
      <c r="Y295" s="98"/>
      <c r="Z295" s="98"/>
      <c r="AA295" s="98"/>
      <c r="AB295" s="65">
        <f t="shared" si="214"/>
        <v>1.4</v>
      </c>
      <c r="AC295" s="26"/>
      <c r="AD295" s="26"/>
      <c r="AE295" s="26"/>
    </row>
    <row r="296" spans="1:31" x14ac:dyDescent="0.2">
      <c r="A296" s="10" t="s">
        <v>0</v>
      </c>
      <c r="B296" s="8" t="s">
        <v>32</v>
      </c>
      <c r="C296" s="37">
        <v>905</v>
      </c>
      <c r="D296" s="2" t="s">
        <v>10</v>
      </c>
      <c r="E296" s="2" t="s">
        <v>0</v>
      </c>
      <c r="F296" s="2" t="s">
        <v>0</v>
      </c>
      <c r="G296" s="9" t="s">
        <v>0</v>
      </c>
      <c r="H296" s="16"/>
      <c r="I296" s="61">
        <f>I297</f>
        <v>12778.5</v>
      </c>
      <c r="J296" s="61">
        <f t="shared" ref="J296:AB296" si="215">J297</f>
        <v>0</v>
      </c>
      <c r="K296" s="61">
        <f t="shared" si="215"/>
        <v>0</v>
      </c>
      <c r="L296" s="61">
        <f t="shared" si="215"/>
        <v>0</v>
      </c>
      <c r="M296" s="75">
        <f t="shared" si="215"/>
        <v>12778.5</v>
      </c>
      <c r="N296" s="75">
        <f t="shared" si="215"/>
        <v>0</v>
      </c>
      <c r="O296" s="75">
        <f t="shared" si="215"/>
        <v>0</v>
      </c>
      <c r="P296" s="75">
        <f t="shared" si="215"/>
        <v>0</v>
      </c>
      <c r="Q296" s="75">
        <f t="shared" si="215"/>
        <v>0</v>
      </c>
      <c r="R296" s="75">
        <f t="shared" si="215"/>
        <v>0</v>
      </c>
      <c r="S296" s="90">
        <f t="shared" si="215"/>
        <v>12778.5</v>
      </c>
      <c r="T296" s="90">
        <f t="shared" si="215"/>
        <v>0</v>
      </c>
      <c r="U296" s="90">
        <f t="shared" si="215"/>
        <v>0</v>
      </c>
      <c r="V296" s="90">
        <f t="shared" si="215"/>
        <v>0</v>
      </c>
      <c r="W296" s="96">
        <f t="shared" si="215"/>
        <v>12778.5</v>
      </c>
      <c r="X296" s="96">
        <f t="shared" si="215"/>
        <v>0</v>
      </c>
      <c r="Y296" s="96">
        <f t="shared" si="215"/>
        <v>0</v>
      </c>
      <c r="Z296" s="96">
        <f t="shared" si="215"/>
        <v>0</v>
      </c>
      <c r="AA296" s="96"/>
      <c r="AB296" s="86">
        <f t="shared" si="215"/>
        <v>12778.5</v>
      </c>
      <c r="AC296" s="26"/>
      <c r="AD296" s="26"/>
      <c r="AE296" s="26"/>
    </row>
    <row r="297" spans="1:31" x14ac:dyDescent="0.2">
      <c r="A297" s="10" t="s">
        <v>0</v>
      </c>
      <c r="B297" s="8" t="s">
        <v>44</v>
      </c>
      <c r="C297" s="37">
        <v>905</v>
      </c>
      <c r="D297" s="2" t="s">
        <v>10</v>
      </c>
      <c r="E297" s="2" t="s">
        <v>9</v>
      </c>
      <c r="F297" s="2" t="s">
        <v>0</v>
      </c>
      <c r="G297" s="9" t="s">
        <v>0</v>
      </c>
      <c r="H297" s="16"/>
      <c r="I297" s="61">
        <f>I298+I303+I305+I307+I309</f>
        <v>12778.5</v>
      </c>
      <c r="J297" s="61">
        <f t="shared" ref="J297:AB297" si="216">J298+J303+J305+J307+J309</f>
        <v>0</v>
      </c>
      <c r="K297" s="61">
        <f t="shared" si="216"/>
        <v>0</v>
      </c>
      <c r="L297" s="61">
        <f t="shared" si="216"/>
        <v>0</v>
      </c>
      <c r="M297" s="75">
        <f t="shared" si="216"/>
        <v>12778.5</v>
      </c>
      <c r="N297" s="75">
        <f t="shared" si="216"/>
        <v>0</v>
      </c>
      <c r="O297" s="75">
        <f t="shared" si="216"/>
        <v>0</v>
      </c>
      <c r="P297" s="75">
        <f t="shared" si="216"/>
        <v>0</v>
      </c>
      <c r="Q297" s="75">
        <f t="shared" si="216"/>
        <v>0</v>
      </c>
      <c r="R297" s="75">
        <f t="shared" si="216"/>
        <v>0</v>
      </c>
      <c r="S297" s="90">
        <f t="shared" si="216"/>
        <v>12778.5</v>
      </c>
      <c r="T297" s="90">
        <f t="shared" si="216"/>
        <v>0</v>
      </c>
      <c r="U297" s="90">
        <f t="shared" si="216"/>
        <v>0</v>
      </c>
      <c r="V297" s="90">
        <f t="shared" si="216"/>
        <v>0</v>
      </c>
      <c r="W297" s="96">
        <f t="shared" si="216"/>
        <v>12778.5</v>
      </c>
      <c r="X297" s="96">
        <f t="shared" si="216"/>
        <v>0</v>
      </c>
      <c r="Y297" s="96">
        <f t="shared" si="216"/>
        <v>0</v>
      </c>
      <c r="Z297" s="96">
        <f t="shared" si="216"/>
        <v>0</v>
      </c>
      <c r="AA297" s="96"/>
      <c r="AB297" s="86">
        <f t="shared" si="216"/>
        <v>12778.5</v>
      </c>
      <c r="AC297" s="113"/>
      <c r="AD297" s="26"/>
      <c r="AE297" s="26"/>
    </row>
    <row r="298" spans="1:31" x14ac:dyDescent="0.2">
      <c r="A298" s="10"/>
      <c r="B298" s="8" t="s">
        <v>132</v>
      </c>
      <c r="C298" s="37">
        <v>905</v>
      </c>
      <c r="D298" s="2">
        <v>10</v>
      </c>
      <c r="E298" s="2" t="s">
        <v>9</v>
      </c>
      <c r="F298" s="2" t="s">
        <v>182</v>
      </c>
      <c r="G298" s="9"/>
      <c r="H298" s="16"/>
      <c r="I298" s="61">
        <f t="shared" ref="I298:X300" si="217">I299</f>
        <v>517.20000000000005</v>
      </c>
      <c r="J298" s="61">
        <f t="shared" si="217"/>
        <v>0</v>
      </c>
      <c r="K298" s="61">
        <f t="shared" si="217"/>
        <v>0</v>
      </c>
      <c r="L298" s="61">
        <f t="shared" si="217"/>
        <v>0</v>
      </c>
      <c r="M298" s="75">
        <f t="shared" si="217"/>
        <v>517.20000000000005</v>
      </c>
      <c r="N298" s="75">
        <f t="shared" si="217"/>
        <v>0</v>
      </c>
      <c r="O298" s="75">
        <f t="shared" si="217"/>
        <v>0</v>
      </c>
      <c r="P298" s="75">
        <f t="shared" si="217"/>
        <v>0</v>
      </c>
      <c r="Q298" s="75">
        <f t="shared" si="217"/>
        <v>0</v>
      </c>
      <c r="R298" s="75">
        <f t="shared" si="217"/>
        <v>0</v>
      </c>
      <c r="S298" s="90">
        <f t="shared" si="217"/>
        <v>517.20000000000005</v>
      </c>
      <c r="T298" s="90">
        <f t="shared" si="217"/>
        <v>0</v>
      </c>
      <c r="U298" s="90">
        <f t="shared" si="217"/>
        <v>0</v>
      </c>
      <c r="V298" s="90">
        <f t="shared" si="217"/>
        <v>0</v>
      </c>
      <c r="W298" s="96">
        <f t="shared" si="217"/>
        <v>517.20000000000005</v>
      </c>
      <c r="X298" s="96">
        <f t="shared" si="217"/>
        <v>0</v>
      </c>
      <c r="Y298" s="96">
        <f t="shared" ref="Y298:AB300" si="218">Y299</f>
        <v>0</v>
      </c>
      <c r="Z298" s="96">
        <f t="shared" si="218"/>
        <v>0</v>
      </c>
      <c r="AA298" s="96"/>
      <c r="AB298" s="86">
        <f t="shared" si="218"/>
        <v>517.20000000000005</v>
      </c>
      <c r="AC298" s="26"/>
      <c r="AD298" s="26"/>
      <c r="AE298" s="26"/>
    </row>
    <row r="299" spans="1:31" x14ac:dyDescent="0.2">
      <c r="A299" s="10"/>
      <c r="B299" s="8" t="s">
        <v>133</v>
      </c>
      <c r="C299" s="37">
        <v>905</v>
      </c>
      <c r="D299" s="2">
        <v>10</v>
      </c>
      <c r="E299" s="2" t="s">
        <v>9</v>
      </c>
      <c r="F299" s="2" t="s">
        <v>183</v>
      </c>
      <c r="G299" s="9"/>
      <c r="H299" s="16"/>
      <c r="I299" s="61">
        <f t="shared" si="217"/>
        <v>517.20000000000005</v>
      </c>
      <c r="J299" s="61">
        <f t="shared" si="217"/>
        <v>0</v>
      </c>
      <c r="K299" s="61">
        <f t="shared" si="217"/>
        <v>0</v>
      </c>
      <c r="L299" s="61">
        <f t="shared" si="217"/>
        <v>0</v>
      </c>
      <c r="M299" s="75">
        <f t="shared" si="217"/>
        <v>517.20000000000005</v>
      </c>
      <c r="N299" s="75">
        <f t="shared" si="217"/>
        <v>0</v>
      </c>
      <c r="O299" s="75">
        <f t="shared" si="217"/>
        <v>0</v>
      </c>
      <c r="P299" s="75">
        <f t="shared" si="217"/>
        <v>0</v>
      </c>
      <c r="Q299" s="75">
        <f t="shared" si="217"/>
        <v>0</v>
      </c>
      <c r="R299" s="75">
        <f t="shared" si="217"/>
        <v>0</v>
      </c>
      <c r="S299" s="90">
        <f t="shared" si="217"/>
        <v>517.20000000000005</v>
      </c>
      <c r="T299" s="90">
        <f t="shared" si="217"/>
        <v>0</v>
      </c>
      <c r="U299" s="90">
        <f t="shared" si="217"/>
        <v>0</v>
      </c>
      <c r="V299" s="90">
        <f t="shared" si="217"/>
        <v>0</v>
      </c>
      <c r="W299" s="96">
        <f t="shared" si="217"/>
        <v>517.20000000000005</v>
      </c>
      <c r="X299" s="96">
        <f t="shared" si="217"/>
        <v>0</v>
      </c>
      <c r="Y299" s="96">
        <f t="shared" si="218"/>
        <v>0</v>
      </c>
      <c r="Z299" s="96">
        <f t="shared" si="218"/>
        <v>0</v>
      </c>
      <c r="AA299" s="96"/>
      <c r="AB299" s="86">
        <f t="shared" si="218"/>
        <v>517.20000000000005</v>
      </c>
      <c r="AC299" s="26"/>
      <c r="AD299" s="26"/>
      <c r="AE299" s="26"/>
    </row>
    <row r="300" spans="1:31" ht="47.25" x14ac:dyDescent="0.2">
      <c r="A300" s="10"/>
      <c r="B300" s="8" t="s">
        <v>251</v>
      </c>
      <c r="C300" s="37">
        <v>905</v>
      </c>
      <c r="D300" s="2">
        <v>10</v>
      </c>
      <c r="E300" s="2" t="s">
        <v>9</v>
      </c>
      <c r="F300" s="2" t="s">
        <v>250</v>
      </c>
      <c r="G300" s="9"/>
      <c r="H300" s="16"/>
      <c r="I300" s="61">
        <f t="shared" si="217"/>
        <v>517.20000000000005</v>
      </c>
      <c r="J300" s="61">
        <f t="shared" si="217"/>
        <v>0</v>
      </c>
      <c r="K300" s="61">
        <f t="shared" si="217"/>
        <v>0</v>
      </c>
      <c r="L300" s="61">
        <f t="shared" si="217"/>
        <v>0</v>
      </c>
      <c r="M300" s="75">
        <f t="shared" si="217"/>
        <v>517.20000000000005</v>
      </c>
      <c r="N300" s="75">
        <f t="shared" si="217"/>
        <v>0</v>
      </c>
      <c r="O300" s="75">
        <f t="shared" si="217"/>
        <v>0</v>
      </c>
      <c r="P300" s="75">
        <f t="shared" si="217"/>
        <v>0</v>
      </c>
      <c r="Q300" s="75">
        <f t="shared" si="217"/>
        <v>0</v>
      </c>
      <c r="R300" s="75">
        <f t="shared" si="217"/>
        <v>0</v>
      </c>
      <c r="S300" s="90">
        <f t="shared" si="217"/>
        <v>517.20000000000005</v>
      </c>
      <c r="T300" s="90">
        <f t="shared" si="217"/>
        <v>0</v>
      </c>
      <c r="U300" s="90">
        <f t="shared" si="217"/>
        <v>0</v>
      </c>
      <c r="V300" s="90">
        <f t="shared" si="217"/>
        <v>0</v>
      </c>
      <c r="W300" s="96">
        <f t="shared" si="217"/>
        <v>517.20000000000005</v>
      </c>
      <c r="X300" s="96">
        <f t="shared" si="217"/>
        <v>0</v>
      </c>
      <c r="Y300" s="96">
        <f t="shared" si="218"/>
        <v>0</v>
      </c>
      <c r="Z300" s="96">
        <f t="shared" si="218"/>
        <v>0</v>
      </c>
      <c r="AA300" s="96"/>
      <c r="AB300" s="86">
        <f t="shared" si="218"/>
        <v>517.20000000000005</v>
      </c>
      <c r="AC300" s="26"/>
      <c r="AD300" s="26"/>
      <c r="AE300" s="26"/>
    </row>
    <row r="301" spans="1:31" x14ac:dyDescent="0.2">
      <c r="A301" s="10"/>
      <c r="B301" s="8" t="s">
        <v>17</v>
      </c>
      <c r="C301" s="37">
        <v>905</v>
      </c>
      <c r="D301" s="2" t="s">
        <v>10</v>
      </c>
      <c r="E301" s="2" t="s">
        <v>9</v>
      </c>
      <c r="F301" s="2" t="s">
        <v>250</v>
      </c>
      <c r="G301" s="9">
        <v>300</v>
      </c>
      <c r="H301" s="16"/>
      <c r="I301" s="61">
        <v>517.20000000000005</v>
      </c>
      <c r="J301" s="65"/>
      <c r="K301" s="65"/>
      <c r="L301" s="65"/>
      <c r="M301" s="79">
        <f>I301+J301+K301+L301</f>
        <v>517.20000000000005</v>
      </c>
      <c r="N301" s="79"/>
      <c r="O301" s="77"/>
      <c r="P301" s="77"/>
      <c r="Q301" s="77"/>
      <c r="R301" s="77"/>
      <c r="S301" s="77">
        <f>M301+O301+P301+Q301</f>
        <v>517.20000000000005</v>
      </c>
      <c r="T301" s="77"/>
      <c r="U301" s="77"/>
      <c r="V301" s="77"/>
      <c r="W301" s="98">
        <f>S301+T301+U301+V301</f>
        <v>517.20000000000005</v>
      </c>
      <c r="X301" s="98"/>
      <c r="Y301" s="98"/>
      <c r="Z301" s="98"/>
      <c r="AA301" s="98"/>
      <c r="AB301" s="65">
        <f>W301+X301+Y301+Z301</f>
        <v>517.20000000000005</v>
      </c>
      <c r="AC301" s="26"/>
      <c r="AD301" s="26"/>
      <c r="AE301" s="26"/>
    </row>
    <row r="302" spans="1:31" x14ac:dyDescent="0.2">
      <c r="A302" s="10"/>
      <c r="B302" s="1" t="s">
        <v>31</v>
      </c>
      <c r="C302" s="2">
        <v>905</v>
      </c>
      <c r="D302" s="3" t="s">
        <v>10</v>
      </c>
      <c r="E302" s="3" t="s">
        <v>9</v>
      </c>
      <c r="F302" s="2" t="s">
        <v>147</v>
      </c>
      <c r="G302" s="9"/>
      <c r="H302" s="16"/>
      <c r="I302" s="61">
        <f>I303+I305+I307+I309</f>
        <v>12261.3</v>
      </c>
      <c r="J302" s="61">
        <f t="shared" ref="J302:AB302" si="219">J303+J305+J307+J309</f>
        <v>0</v>
      </c>
      <c r="K302" s="61">
        <f t="shared" si="219"/>
        <v>0</v>
      </c>
      <c r="L302" s="61">
        <f t="shared" si="219"/>
        <v>0</v>
      </c>
      <c r="M302" s="75">
        <f t="shared" si="219"/>
        <v>12261.3</v>
      </c>
      <c r="N302" s="75">
        <f t="shared" si="219"/>
        <v>0</v>
      </c>
      <c r="O302" s="75">
        <f t="shared" si="219"/>
        <v>0</v>
      </c>
      <c r="P302" s="75">
        <f t="shared" si="219"/>
        <v>0</v>
      </c>
      <c r="Q302" s="75">
        <f t="shared" si="219"/>
        <v>0</v>
      </c>
      <c r="R302" s="75">
        <f t="shared" si="219"/>
        <v>0</v>
      </c>
      <c r="S302" s="90">
        <f t="shared" si="219"/>
        <v>12261.3</v>
      </c>
      <c r="T302" s="90">
        <f t="shared" si="219"/>
        <v>0</v>
      </c>
      <c r="U302" s="90">
        <f t="shared" si="219"/>
        <v>0</v>
      </c>
      <c r="V302" s="90">
        <f t="shared" si="219"/>
        <v>0</v>
      </c>
      <c r="W302" s="96">
        <f t="shared" si="219"/>
        <v>12261.3</v>
      </c>
      <c r="X302" s="96">
        <f t="shared" si="219"/>
        <v>0</v>
      </c>
      <c r="Y302" s="96">
        <f t="shared" si="219"/>
        <v>0</v>
      </c>
      <c r="Z302" s="96">
        <f t="shared" si="219"/>
        <v>0</v>
      </c>
      <c r="AA302" s="96"/>
      <c r="AB302" s="86">
        <f t="shared" si="219"/>
        <v>12261.3</v>
      </c>
      <c r="AC302" s="26"/>
      <c r="AD302" s="26"/>
      <c r="AE302" s="26"/>
    </row>
    <row r="303" spans="1:31" ht="31.5" x14ac:dyDescent="0.2">
      <c r="A303" s="10" t="s">
        <v>0</v>
      </c>
      <c r="B303" s="8" t="s">
        <v>93</v>
      </c>
      <c r="C303" s="37">
        <v>905</v>
      </c>
      <c r="D303" s="2" t="s">
        <v>10</v>
      </c>
      <c r="E303" s="2" t="s">
        <v>9</v>
      </c>
      <c r="F303" s="2" t="s">
        <v>273</v>
      </c>
      <c r="G303" s="9" t="s">
        <v>0</v>
      </c>
      <c r="H303" s="16"/>
      <c r="I303" s="61">
        <f>I304</f>
        <v>3318.2</v>
      </c>
      <c r="J303" s="61">
        <f t="shared" ref="J303:AB303" si="220">J304</f>
        <v>0</v>
      </c>
      <c r="K303" s="61">
        <f t="shared" si="220"/>
        <v>0</v>
      </c>
      <c r="L303" s="61">
        <f t="shared" si="220"/>
        <v>0</v>
      </c>
      <c r="M303" s="75">
        <f t="shared" si="220"/>
        <v>3318.2</v>
      </c>
      <c r="N303" s="75">
        <f t="shared" si="220"/>
        <v>0</v>
      </c>
      <c r="O303" s="75">
        <f t="shared" si="220"/>
        <v>0</v>
      </c>
      <c r="P303" s="75">
        <f t="shared" si="220"/>
        <v>0</v>
      </c>
      <c r="Q303" s="75">
        <f t="shared" si="220"/>
        <v>0</v>
      </c>
      <c r="R303" s="75">
        <f t="shared" si="220"/>
        <v>0</v>
      </c>
      <c r="S303" s="90">
        <f t="shared" si="220"/>
        <v>3318.2</v>
      </c>
      <c r="T303" s="90">
        <f t="shared" si="220"/>
        <v>0</v>
      </c>
      <c r="U303" s="90">
        <f t="shared" si="220"/>
        <v>0</v>
      </c>
      <c r="V303" s="90">
        <f t="shared" si="220"/>
        <v>0</v>
      </c>
      <c r="W303" s="96">
        <f t="shared" si="220"/>
        <v>3318.2</v>
      </c>
      <c r="X303" s="96">
        <f t="shared" si="220"/>
        <v>0</v>
      </c>
      <c r="Y303" s="96">
        <f t="shared" si="220"/>
        <v>0</v>
      </c>
      <c r="Z303" s="96">
        <f t="shared" si="220"/>
        <v>0</v>
      </c>
      <c r="AA303" s="96"/>
      <c r="AB303" s="86">
        <f t="shared" si="220"/>
        <v>3318.2</v>
      </c>
      <c r="AC303" s="26"/>
      <c r="AD303" s="26"/>
      <c r="AE303" s="26"/>
    </row>
    <row r="304" spans="1:31" x14ac:dyDescent="0.2">
      <c r="A304" s="10"/>
      <c r="B304" s="8" t="s">
        <v>17</v>
      </c>
      <c r="C304" s="37">
        <v>905</v>
      </c>
      <c r="D304" s="2">
        <v>10</v>
      </c>
      <c r="E304" s="3" t="s">
        <v>9</v>
      </c>
      <c r="F304" s="2" t="s">
        <v>273</v>
      </c>
      <c r="G304" s="9">
        <v>300</v>
      </c>
      <c r="H304" s="16"/>
      <c r="I304" s="61">
        <v>3318.2</v>
      </c>
      <c r="J304" s="65"/>
      <c r="K304" s="65"/>
      <c r="L304" s="65"/>
      <c r="M304" s="79">
        <f>I304+J304+K304+L304</f>
        <v>3318.2</v>
      </c>
      <c r="N304" s="79"/>
      <c r="O304" s="77"/>
      <c r="P304" s="77"/>
      <c r="Q304" s="77"/>
      <c r="R304" s="77"/>
      <c r="S304" s="77">
        <f>M304+O304+P304+Q304</f>
        <v>3318.2</v>
      </c>
      <c r="T304" s="77"/>
      <c r="U304" s="77"/>
      <c r="V304" s="77"/>
      <c r="W304" s="98">
        <f>S304+T304+U304+V304</f>
        <v>3318.2</v>
      </c>
      <c r="X304" s="98"/>
      <c r="Y304" s="98"/>
      <c r="Z304" s="98"/>
      <c r="AA304" s="98"/>
      <c r="AB304" s="65">
        <f>W304+X304+Y304+Z304</f>
        <v>3318.2</v>
      </c>
      <c r="AC304" s="26"/>
      <c r="AD304" s="26"/>
      <c r="AE304" s="26"/>
    </row>
    <row r="305" spans="1:31" ht="48.75" customHeight="1" x14ac:dyDescent="0.2">
      <c r="A305" s="10" t="s">
        <v>0</v>
      </c>
      <c r="B305" s="8" t="s">
        <v>253</v>
      </c>
      <c r="C305" s="37">
        <v>905</v>
      </c>
      <c r="D305" s="2" t="s">
        <v>10</v>
      </c>
      <c r="E305" s="2" t="s">
        <v>9</v>
      </c>
      <c r="F305" s="2" t="s">
        <v>274</v>
      </c>
      <c r="G305" s="9" t="s">
        <v>0</v>
      </c>
      <c r="H305" s="16"/>
      <c r="I305" s="61">
        <f>I306</f>
        <v>8849.1</v>
      </c>
      <c r="J305" s="61">
        <f t="shared" ref="J305:AB305" si="221">J306</f>
        <v>0</v>
      </c>
      <c r="K305" s="61">
        <f t="shared" si="221"/>
        <v>0</v>
      </c>
      <c r="L305" s="61">
        <f t="shared" si="221"/>
        <v>0</v>
      </c>
      <c r="M305" s="75">
        <f t="shared" si="221"/>
        <v>8849.1</v>
      </c>
      <c r="N305" s="75">
        <f t="shared" si="221"/>
        <v>0</v>
      </c>
      <c r="O305" s="75">
        <f t="shared" si="221"/>
        <v>0</v>
      </c>
      <c r="P305" s="75">
        <f t="shared" si="221"/>
        <v>0</v>
      </c>
      <c r="Q305" s="75">
        <f t="shared" si="221"/>
        <v>0</v>
      </c>
      <c r="R305" s="75">
        <f t="shared" si="221"/>
        <v>0</v>
      </c>
      <c r="S305" s="90">
        <f t="shared" si="221"/>
        <v>8849.1</v>
      </c>
      <c r="T305" s="90">
        <f t="shared" si="221"/>
        <v>0</v>
      </c>
      <c r="U305" s="90">
        <f t="shared" si="221"/>
        <v>0</v>
      </c>
      <c r="V305" s="90">
        <f t="shared" si="221"/>
        <v>0</v>
      </c>
      <c r="W305" s="96">
        <f t="shared" si="221"/>
        <v>8849.1</v>
      </c>
      <c r="X305" s="96">
        <f t="shared" si="221"/>
        <v>0</v>
      </c>
      <c r="Y305" s="96">
        <f t="shared" si="221"/>
        <v>0</v>
      </c>
      <c r="Z305" s="96">
        <f t="shared" si="221"/>
        <v>0</v>
      </c>
      <c r="AA305" s="96"/>
      <c r="AB305" s="86">
        <f t="shared" si="221"/>
        <v>8849.1</v>
      </c>
      <c r="AC305" s="26"/>
      <c r="AD305" s="26"/>
      <c r="AE305" s="26"/>
    </row>
    <row r="306" spans="1:31" x14ac:dyDescent="0.2">
      <c r="A306" s="10" t="s">
        <v>0</v>
      </c>
      <c r="B306" s="8" t="s">
        <v>17</v>
      </c>
      <c r="C306" s="37">
        <v>905</v>
      </c>
      <c r="D306" s="2" t="s">
        <v>10</v>
      </c>
      <c r="E306" s="2" t="s">
        <v>9</v>
      </c>
      <c r="F306" s="2" t="s">
        <v>274</v>
      </c>
      <c r="G306" s="9">
        <v>300</v>
      </c>
      <c r="H306" s="16"/>
      <c r="I306" s="61">
        <v>8849.1</v>
      </c>
      <c r="J306" s="65"/>
      <c r="K306" s="65"/>
      <c r="L306" s="65"/>
      <c r="M306" s="79">
        <f>I306+J306+K306+L306</f>
        <v>8849.1</v>
      </c>
      <c r="N306" s="79"/>
      <c r="O306" s="77"/>
      <c r="P306" s="77"/>
      <c r="Q306" s="77"/>
      <c r="R306" s="77"/>
      <c r="S306" s="77">
        <f>M306+O306+P306+Q306</f>
        <v>8849.1</v>
      </c>
      <c r="T306" s="77"/>
      <c r="U306" s="77"/>
      <c r="V306" s="77"/>
      <c r="W306" s="98">
        <f>S306+T306+U306+V306</f>
        <v>8849.1</v>
      </c>
      <c r="X306" s="98"/>
      <c r="Y306" s="98"/>
      <c r="Z306" s="98"/>
      <c r="AA306" s="98"/>
      <c r="AB306" s="65">
        <f>W306+X306+Y306+Z306</f>
        <v>8849.1</v>
      </c>
      <c r="AC306" s="26"/>
      <c r="AD306" s="26"/>
      <c r="AE306" s="26"/>
    </row>
    <row r="307" spans="1:31" ht="31.5" x14ac:dyDescent="0.2">
      <c r="A307" s="10" t="s">
        <v>0</v>
      </c>
      <c r="B307" s="8" t="s">
        <v>252</v>
      </c>
      <c r="C307" s="37">
        <v>905</v>
      </c>
      <c r="D307" s="2" t="s">
        <v>10</v>
      </c>
      <c r="E307" s="2" t="s">
        <v>9</v>
      </c>
      <c r="F307" s="2" t="s">
        <v>275</v>
      </c>
      <c r="G307" s="9" t="s">
        <v>0</v>
      </c>
      <c r="H307" s="16"/>
      <c r="I307" s="61">
        <f>I308</f>
        <v>34</v>
      </c>
      <c r="J307" s="61">
        <f t="shared" ref="J307:AB307" si="222">J308</f>
        <v>0</v>
      </c>
      <c r="K307" s="61">
        <f t="shared" si="222"/>
        <v>0</v>
      </c>
      <c r="L307" s="61">
        <f t="shared" si="222"/>
        <v>0</v>
      </c>
      <c r="M307" s="75">
        <f t="shared" si="222"/>
        <v>34</v>
      </c>
      <c r="N307" s="75">
        <f t="shared" si="222"/>
        <v>0</v>
      </c>
      <c r="O307" s="75">
        <f t="shared" si="222"/>
        <v>0</v>
      </c>
      <c r="P307" s="75">
        <f t="shared" si="222"/>
        <v>0</v>
      </c>
      <c r="Q307" s="75">
        <f t="shared" si="222"/>
        <v>0</v>
      </c>
      <c r="R307" s="75">
        <f t="shared" si="222"/>
        <v>0</v>
      </c>
      <c r="S307" s="90">
        <f t="shared" si="222"/>
        <v>34</v>
      </c>
      <c r="T307" s="90">
        <f t="shared" si="222"/>
        <v>0</v>
      </c>
      <c r="U307" s="90">
        <f t="shared" si="222"/>
        <v>0</v>
      </c>
      <c r="V307" s="90">
        <f t="shared" si="222"/>
        <v>0</v>
      </c>
      <c r="W307" s="96">
        <f t="shared" si="222"/>
        <v>34</v>
      </c>
      <c r="X307" s="96">
        <f t="shared" si="222"/>
        <v>0</v>
      </c>
      <c r="Y307" s="96">
        <f t="shared" si="222"/>
        <v>0</v>
      </c>
      <c r="Z307" s="96">
        <f t="shared" si="222"/>
        <v>0</v>
      </c>
      <c r="AA307" s="96"/>
      <c r="AB307" s="86">
        <f t="shared" si="222"/>
        <v>34</v>
      </c>
      <c r="AC307" s="26"/>
      <c r="AD307" s="26"/>
      <c r="AE307" s="26"/>
    </row>
    <row r="308" spans="1:31" x14ac:dyDescent="0.2">
      <c r="A308" s="10" t="s">
        <v>0</v>
      </c>
      <c r="B308" s="8" t="s">
        <v>17</v>
      </c>
      <c r="C308" s="37">
        <v>905</v>
      </c>
      <c r="D308" s="2" t="s">
        <v>10</v>
      </c>
      <c r="E308" s="2" t="s">
        <v>9</v>
      </c>
      <c r="F308" s="2" t="s">
        <v>275</v>
      </c>
      <c r="G308" s="9">
        <v>300</v>
      </c>
      <c r="H308" s="16"/>
      <c r="I308" s="61">
        <v>34</v>
      </c>
      <c r="J308" s="65"/>
      <c r="K308" s="65"/>
      <c r="L308" s="65"/>
      <c r="M308" s="79">
        <f>I308+J308+K308+L308</f>
        <v>34</v>
      </c>
      <c r="N308" s="79"/>
      <c r="O308" s="77"/>
      <c r="P308" s="77"/>
      <c r="Q308" s="77"/>
      <c r="R308" s="77"/>
      <c r="S308" s="77">
        <f>M308+O308+P308+Q308</f>
        <v>34</v>
      </c>
      <c r="T308" s="77"/>
      <c r="U308" s="77"/>
      <c r="V308" s="77"/>
      <c r="W308" s="98">
        <f>S308+T308+U308+V308</f>
        <v>34</v>
      </c>
      <c r="X308" s="98"/>
      <c r="Y308" s="98"/>
      <c r="Z308" s="98"/>
      <c r="AA308" s="98"/>
      <c r="AB308" s="65">
        <f>W308+X308+Y308+Z308</f>
        <v>34</v>
      </c>
      <c r="AC308" s="26"/>
      <c r="AD308" s="26"/>
      <c r="AE308" s="26"/>
    </row>
    <row r="309" spans="1:31" ht="47.25" x14ac:dyDescent="0.2">
      <c r="A309" s="10"/>
      <c r="B309" s="8" t="s">
        <v>131</v>
      </c>
      <c r="C309" s="37">
        <v>905</v>
      </c>
      <c r="D309" s="2" t="s">
        <v>10</v>
      </c>
      <c r="E309" s="2" t="s">
        <v>9</v>
      </c>
      <c r="F309" s="2" t="s">
        <v>276</v>
      </c>
      <c r="G309" s="9"/>
      <c r="H309" s="16"/>
      <c r="I309" s="61">
        <f>I310</f>
        <v>60</v>
      </c>
      <c r="J309" s="61">
        <f t="shared" ref="J309:AB309" si="223">J310</f>
        <v>0</v>
      </c>
      <c r="K309" s="61">
        <f t="shared" si="223"/>
        <v>0</v>
      </c>
      <c r="L309" s="61">
        <f t="shared" si="223"/>
        <v>0</v>
      </c>
      <c r="M309" s="75">
        <f t="shared" si="223"/>
        <v>60</v>
      </c>
      <c r="N309" s="75">
        <f t="shared" si="223"/>
        <v>0</v>
      </c>
      <c r="O309" s="75">
        <f t="shared" si="223"/>
        <v>0</v>
      </c>
      <c r="P309" s="75">
        <f t="shared" si="223"/>
        <v>0</v>
      </c>
      <c r="Q309" s="75">
        <f t="shared" si="223"/>
        <v>0</v>
      </c>
      <c r="R309" s="75">
        <f t="shared" si="223"/>
        <v>0</v>
      </c>
      <c r="S309" s="90">
        <f t="shared" si="223"/>
        <v>60</v>
      </c>
      <c r="T309" s="90">
        <f t="shared" si="223"/>
        <v>0</v>
      </c>
      <c r="U309" s="90">
        <f t="shared" si="223"/>
        <v>0</v>
      </c>
      <c r="V309" s="90">
        <f t="shared" si="223"/>
        <v>0</v>
      </c>
      <c r="W309" s="96">
        <f t="shared" si="223"/>
        <v>60</v>
      </c>
      <c r="X309" s="96">
        <f t="shared" si="223"/>
        <v>0</v>
      </c>
      <c r="Y309" s="96">
        <f t="shared" si="223"/>
        <v>0</v>
      </c>
      <c r="Z309" s="96">
        <f t="shared" si="223"/>
        <v>0</v>
      </c>
      <c r="AA309" s="96"/>
      <c r="AB309" s="86">
        <f t="shared" si="223"/>
        <v>60</v>
      </c>
      <c r="AC309" s="26"/>
      <c r="AD309" s="26"/>
      <c r="AE309" s="26"/>
    </row>
    <row r="310" spans="1:31" x14ac:dyDescent="0.2">
      <c r="A310" s="10"/>
      <c r="B310" s="8" t="s">
        <v>17</v>
      </c>
      <c r="C310" s="37">
        <v>905</v>
      </c>
      <c r="D310" s="2" t="s">
        <v>10</v>
      </c>
      <c r="E310" s="2" t="s">
        <v>9</v>
      </c>
      <c r="F310" s="2" t="s">
        <v>276</v>
      </c>
      <c r="G310" s="9">
        <v>300</v>
      </c>
      <c r="H310" s="16"/>
      <c r="I310" s="61">
        <v>60</v>
      </c>
      <c r="J310" s="65"/>
      <c r="K310" s="65"/>
      <c r="L310" s="65"/>
      <c r="M310" s="79">
        <f>I310+J310+K310+L310</f>
        <v>60</v>
      </c>
      <c r="N310" s="79"/>
      <c r="O310" s="77"/>
      <c r="P310" s="77"/>
      <c r="Q310" s="77"/>
      <c r="R310" s="77"/>
      <c r="S310" s="77">
        <f>M310+O310+P310+Q310</f>
        <v>60</v>
      </c>
      <c r="T310" s="77"/>
      <c r="U310" s="77"/>
      <c r="V310" s="77"/>
      <c r="W310" s="98">
        <f>S310+T310+U310+V310</f>
        <v>60</v>
      </c>
      <c r="X310" s="98"/>
      <c r="Y310" s="98"/>
      <c r="Z310" s="98"/>
      <c r="AA310" s="98"/>
      <c r="AB310" s="65">
        <f>W310+X310+Y310+Z310</f>
        <v>60</v>
      </c>
      <c r="AC310" s="26"/>
      <c r="AD310" s="26"/>
      <c r="AE310" s="26"/>
    </row>
    <row r="311" spans="1:31" x14ac:dyDescent="0.2">
      <c r="A311" s="83">
        <v>5</v>
      </c>
      <c r="B311" s="47" t="s">
        <v>94</v>
      </c>
      <c r="C311" s="48">
        <v>906</v>
      </c>
      <c r="D311" s="48" t="s">
        <v>0</v>
      </c>
      <c r="E311" s="48" t="s">
        <v>0</v>
      </c>
      <c r="F311" s="48" t="s">
        <v>0</v>
      </c>
      <c r="G311" s="49" t="s">
        <v>0</v>
      </c>
      <c r="H311" s="50"/>
      <c r="I311" s="60">
        <f t="shared" ref="I311:X314" si="224">I312</f>
        <v>2039.6</v>
      </c>
      <c r="J311" s="60">
        <f t="shared" si="224"/>
        <v>0</v>
      </c>
      <c r="K311" s="60">
        <f t="shared" si="224"/>
        <v>0</v>
      </c>
      <c r="L311" s="60">
        <f t="shared" si="224"/>
        <v>0</v>
      </c>
      <c r="M311" s="74">
        <f t="shared" si="224"/>
        <v>2039.6</v>
      </c>
      <c r="N311" s="74"/>
      <c r="O311" s="74">
        <f t="shared" si="224"/>
        <v>0</v>
      </c>
      <c r="P311" s="74">
        <f t="shared" si="224"/>
        <v>-36.6</v>
      </c>
      <c r="Q311" s="74">
        <f t="shared" si="224"/>
        <v>0</v>
      </c>
      <c r="R311" s="74">
        <f t="shared" si="224"/>
        <v>0</v>
      </c>
      <c r="S311" s="89">
        <f t="shared" si="224"/>
        <v>2003</v>
      </c>
      <c r="T311" s="89">
        <f t="shared" si="224"/>
        <v>140.80000000000001</v>
      </c>
      <c r="U311" s="89">
        <f t="shared" si="224"/>
        <v>-28.1</v>
      </c>
      <c r="V311" s="89">
        <f t="shared" si="224"/>
        <v>0</v>
      </c>
      <c r="W311" s="97">
        <f t="shared" si="224"/>
        <v>2115.6999999999998</v>
      </c>
      <c r="X311" s="97">
        <f t="shared" si="224"/>
        <v>0</v>
      </c>
      <c r="Y311" s="97">
        <f t="shared" ref="Y311:AB314" si="225">Y312</f>
        <v>0</v>
      </c>
      <c r="Z311" s="97">
        <f t="shared" si="225"/>
        <v>0</v>
      </c>
      <c r="AA311" s="97"/>
      <c r="AB311" s="136">
        <f t="shared" si="225"/>
        <v>2115.6999999999998</v>
      </c>
      <c r="AC311" s="26"/>
      <c r="AD311" s="26"/>
      <c r="AE311" s="26"/>
    </row>
    <row r="312" spans="1:31" x14ac:dyDescent="0.2">
      <c r="A312" s="10"/>
      <c r="B312" s="8" t="s">
        <v>38</v>
      </c>
      <c r="C312" s="2">
        <v>906</v>
      </c>
      <c r="D312" s="2" t="s">
        <v>20</v>
      </c>
      <c r="E312" s="2" t="s">
        <v>0</v>
      </c>
      <c r="F312" s="2" t="s">
        <v>0</v>
      </c>
      <c r="G312" s="9" t="s">
        <v>0</v>
      </c>
      <c r="H312" s="16"/>
      <c r="I312" s="61">
        <f t="shared" si="224"/>
        <v>2039.6</v>
      </c>
      <c r="J312" s="61">
        <f t="shared" si="224"/>
        <v>0</v>
      </c>
      <c r="K312" s="61">
        <f t="shared" si="224"/>
        <v>0</v>
      </c>
      <c r="L312" s="61">
        <f t="shared" si="224"/>
        <v>0</v>
      </c>
      <c r="M312" s="75">
        <f t="shared" si="224"/>
        <v>2039.6</v>
      </c>
      <c r="N312" s="75"/>
      <c r="O312" s="75">
        <f t="shared" si="224"/>
        <v>0</v>
      </c>
      <c r="P312" s="75">
        <f t="shared" si="224"/>
        <v>-36.6</v>
      </c>
      <c r="Q312" s="75">
        <f t="shared" si="224"/>
        <v>0</v>
      </c>
      <c r="R312" s="75">
        <f t="shared" si="224"/>
        <v>0</v>
      </c>
      <c r="S312" s="90">
        <f t="shared" si="224"/>
        <v>2003</v>
      </c>
      <c r="T312" s="90">
        <f t="shared" si="224"/>
        <v>140.80000000000001</v>
      </c>
      <c r="U312" s="90">
        <f t="shared" si="224"/>
        <v>-28.1</v>
      </c>
      <c r="V312" s="90">
        <f t="shared" si="224"/>
        <v>0</v>
      </c>
      <c r="W312" s="96">
        <f t="shared" si="224"/>
        <v>2115.6999999999998</v>
      </c>
      <c r="X312" s="96">
        <f t="shared" si="224"/>
        <v>0</v>
      </c>
      <c r="Y312" s="96">
        <f t="shared" si="225"/>
        <v>0</v>
      </c>
      <c r="Z312" s="96">
        <f t="shared" si="225"/>
        <v>0</v>
      </c>
      <c r="AA312" s="96"/>
      <c r="AB312" s="86">
        <f t="shared" si="225"/>
        <v>2115.6999999999998</v>
      </c>
      <c r="AC312" s="26"/>
      <c r="AD312" s="26"/>
      <c r="AE312" s="26"/>
    </row>
    <row r="313" spans="1:31" ht="31.5" x14ac:dyDescent="0.2">
      <c r="A313" s="83"/>
      <c r="B313" s="8" t="s">
        <v>51</v>
      </c>
      <c r="C313" s="2">
        <v>906</v>
      </c>
      <c r="D313" s="2" t="s">
        <v>20</v>
      </c>
      <c r="E313" s="2" t="s">
        <v>27</v>
      </c>
      <c r="F313" s="2" t="s">
        <v>0</v>
      </c>
      <c r="G313" s="9" t="s">
        <v>0</v>
      </c>
      <c r="H313" s="16"/>
      <c r="I313" s="61">
        <f t="shared" si="224"/>
        <v>2039.6</v>
      </c>
      <c r="J313" s="61">
        <f t="shared" si="224"/>
        <v>0</v>
      </c>
      <c r="K313" s="61">
        <f t="shared" si="224"/>
        <v>0</v>
      </c>
      <c r="L313" s="61">
        <f t="shared" si="224"/>
        <v>0</v>
      </c>
      <c r="M313" s="75">
        <f t="shared" si="224"/>
        <v>2039.6</v>
      </c>
      <c r="N313" s="75"/>
      <c r="O313" s="75">
        <f t="shared" si="224"/>
        <v>0</v>
      </c>
      <c r="P313" s="75">
        <f t="shared" si="224"/>
        <v>-36.6</v>
      </c>
      <c r="Q313" s="75">
        <f t="shared" si="224"/>
        <v>0</v>
      </c>
      <c r="R313" s="75">
        <f t="shared" si="224"/>
        <v>0</v>
      </c>
      <c r="S313" s="90">
        <f t="shared" si="224"/>
        <v>2003</v>
      </c>
      <c r="T313" s="90">
        <f t="shared" si="224"/>
        <v>140.80000000000001</v>
      </c>
      <c r="U313" s="90">
        <f t="shared" si="224"/>
        <v>-28.1</v>
      </c>
      <c r="V313" s="90">
        <f t="shared" si="224"/>
        <v>0</v>
      </c>
      <c r="W313" s="96">
        <f t="shared" si="224"/>
        <v>2115.6999999999998</v>
      </c>
      <c r="X313" s="96">
        <f t="shared" si="224"/>
        <v>0</v>
      </c>
      <c r="Y313" s="96">
        <f t="shared" si="225"/>
        <v>0</v>
      </c>
      <c r="Z313" s="96">
        <f t="shared" si="225"/>
        <v>0</v>
      </c>
      <c r="AA313" s="96"/>
      <c r="AB313" s="86">
        <f t="shared" si="225"/>
        <v>2115.6999999999998</v>
      </c>
      <c r="AC313" s="26"/>
      <c r="AD313" s="26"/>
      <c r="AE313" s="26"/>
    </row>
    <row r="314" spans="1:31" x14ac:dyDescent="0.2">
      <c r="A314" s="10"/>
      <c r="B314" s="8" t="s">
        <v>31</v>
      </c>
      <c r="C314" s="2">
        <v>906</v>
      </c>
      <c r="D314" s="2" t="s">
        <v>20</v>
      </c>
      <c r="E314" s="2" t="s">
        <v>27</v>
      </c>
      <c r="F314" s="2" t="s">
        <v>147</v>
      </c>
      <c r="G314" s="9" t="s">
        <v>0</v>
      </c>
      <c r="H314" s="16"/>
      <c r="I314" s="61">
        <f t="shared" si="224"/>
        <v>2039.6</v>
      </c>
      <c r="J314" s="61">
        <f t="shared" si="224"/>
        <v>0</v>
      </c>
      <c r="K314" s="61">
        <f t="shared" si="224"/>
        <v>0</v>
      </c>
      <c r="L314" s="61">
        <f t="shared" si="224"/>
        <v>0</v>
      </c>
      <c r="M314" s="75">
        <f t="shared" si="224"/>
        <v>2039.6</v>
      </c>
      <c r="N314" s="75"/>
      <c r="O314" s="75">
        <f t="shared" si="224"/>
        <v>0</v>
      </c>
      <c r="P314" s="75">
        <f t="shared" si="224"/>
        <v>-36.6</v>
      </c>
      <c r="Q314" s="75">
        <f t="shared" si="224"/>
        <v>0</v>
      </c>
      <c r="R314" s="75">
        <f t="shared" si="224"/>
        <v>0</v>
      </c>
      <c r="S314" s="90">
        <f t="shared" si="224"/>
        <v>2003</v>
      </c>
      <c r="T314" s="90">
        <f t="shared" si="224"/>
        <v>140.80000000000001</v>
      </c>
      <c r="U314" s="90">
        <f t="shared" si="224"/>
        <v>-28.1</v>
      </c>
      <c r="V314" s="90">
        <f t="shared" si="224"/>
        <v>0</v>
      </c>
      <c r="W314" s="96">
        <f t="shared" si="224"/>
        <v>2115.6999999999998</v>
      </c>
      <c r="X314" s="96">
        <f t="shared" si="224"/>
        <v>0</v>
      </c>
      <c r="Y314" s="96">
        <f t="shared" si="225"/>
        <v>0</v>
      </c>
      <c r="Z314" s="96">
        <f t="shared" si="225"/>
        <v>0</v>
      </c>
      <c r="AA314" s="96"/>
      <c r="AB314" s="86">
        <f t="shared" si="225"/>
        <v>2115.6999999999998</v>
      </c>
      <c r="AC314" s="26"/>
      <c r="AD314" s="26"/>
      <c r="AE314" s="26"/>
    </row>
    <row r="315" spans="1:31" x14ac:dyDescent="0.2">
      <c r="A315" s="10"/>
      <c r="B315" s="8" t="s">
        <v>95</v>
      </c>
      <c r="C315" s="2">
        <v>906</v>
      </c>
      <c r="D315" s="2" t="s">
        <v>20</v>
      </c>
      <c r="E315" s="2" t="s">
        <v>27</v>
      </c>
      <c r="F315" s="2" t="s">
        <v>210</v>
      </c>
      <c r="G315" s="9" t="s">
        <v>0</v>
      </c>
      <c r="H315" s="16"/>
      <c r="I315" s="61">
        <f>I316+I318+I322</f>
        <v>2039.6</v>
      </c>
      <c r="J315" s="61">
        <f t="shared" ref="J315:AB315" si="226">J316+J318+J322</f>
        <v>0</v>
      </c>
      <c r="K315" s="61">
        <f t="shared" si="226"/>
        <v>0</v>
      </c>
      <c r="L315" s="61">
        <f t="shared" si="226"/>
        <v>0</v>
      </c>
      <c r="M315" s="75">
        <f t="shared" si="226"/>
        <v>2039.6</v>
      </c>
      <c r="N315" s="75"/>
      <c r="O315" s="75">
        <f t="shared" si="226"/>
        <v>0</v>
      </c>
      <c r="P315" s="75">
        <f t="shared" si="226"/>
        <v>-36.6</v>
      </c>
      <c r="Q315" s="75">
        <f t="shared" si="226"/>
        <v>0</v>
      </c>
      <c r="R315" s="75">
        <f t="shared" si="226"/>
        <v>0</v>
      </c>
      <c r="S315" s="90">
        <f t="shared" si="226"/>
        <v>2003</v>
      </c>
      <c r="T315" s="90">
        <f t="shared" si="226"/>
        <v>140.80000000000001</v>
      </c>
      <c r="U315" s="90">
        <f t="shared" si="226"/>
        <v>-28.1</v>
      </c>
      <c r="V315" s="90">
        <f t="shared" si="226"/>
        <v>0</v>
      </c>
      <c r="W315" s="96">
        <f t="shared" si="226"/>
        <v>2115.6999999999998</v>
      </c>
      <c r="X315" s="96">
        <f t="shared" si="226"/>
        <v>0</v>
      </c>
      <c r="Y315" s="96">
        <f t="shared" si="226"/>
        <v>0</v>
      </c>
      <c r="Z315" s="96">
        <f t="shared" si="226"/>
        <v>0</v>
      </c>
      <c r="AA315" s="96"/>
      <c r="AB315" s="86">
        <f t="shared" si="226"/>
        <v>2115.6999999999998</v>
      </c>
      <c r="AC315" s="26"/>
      <c r="AD315" s="26"/>
      <c r="AE315" s="26"/>
    </row>
    <row r="316" spans="1:31" x14ac:dyDescent="0.2">
      <c r="A316" s="10"/>
      <c r="B316" s="8" t="s">
        <v>96</v>
      </c>
      <c r="C316" s="2">
        <v>906</v>
      </c>
      <c r="D316" s="2" t="s">
        <v>20</v>
      </c>
      <c r="E316" s="2" t="s">
        <v>27</v>
      </c>
      <c r="F316" s="2" t="s">
        <v>211</v>
      </c>
      <c r="G316" s="9" t="s">
        <v>0</v>
      </c>
      <c r="H316" s="16"/>
      <c r="I316" s="61">
        <f>I317</f>
        <v>971.3</v>
      </c>
      <c r="J316" s="61">
        <f t="shared" ref="J316:AB316" si="227">J317</f>
        <v>0</v>
      </c>
      <c r="K316" s="61">
        <f t="shared" si="227"/>
        <v>0</v>
      </c>
      <c r="L316" s="61">
        <f t="shared" si="227"/>
        <v>0</v>
      </c>
      <c r="M316" s="75">
        <f t="shared" si="227"/>
        <v>971.3</v>
      </c>
      <c r="N316" s="75"/>
      <c r="O316" s="75">
        <f t="shared" si="227"/>
        <v>0</v>
      </c>
      <c r="P316" s="75">
        <f t="shared" si="227"/>
        <v>0</v>
      </c>
      <c r="Q316" s="75">
        <f t="shared" si="227"/>
        <v>0</v>
      </c>
      <c r="R316" s="75">
        <f t="shared" si="227"/>
        <v>0</v>
      </c>
      <c r="S316" s="90">
        <f t="shared" si="227"/>
        <v>971.3</v>
      </c>
      <c r="T316" s="90">
        <f t="shared" si="227"/>
        <v>0</v>
      </c>
      <c r="U316" s="90">
        <f t="shared" si="227"/>
        <v>0</v>
      </c>
      <c r="V316" s="90">
        <f t="shared" si="227"/>
        <v>0</v>
      </c>
      <c r="W316" s="96">
        <f t="shared" si="227"/>
        <v>971.3</v>
      </c>
      <c r="X316" s="96">
        <f t="shared" si="227"/>
        <v>0</v>
      </c>
      <c r="Y316" s="96">
        <f t="shared" si="227"/>
        <v>0</v>
      </c>
      <c r="Z316" s="96">
        <f t="shared" si="227"/>
        <v>0</v>
      </c>
      <c r="AA316" s="96"/>
      <c r="AB316" s="86">
        <f t="shared" si="227"/>
        <v>971.3</v>
      </c>
      <c r="AC316" s="26"/>
      <c r="AD316" s="26"/>
      <c r="AE316" s="26"/>
    </row>
    <row r="317" spans="1:31" ht="47.25" x14ac:dyDescent="0.2">
      <c r="A317" s="10"/>
      <c r="B317" s="8" t="s">
        <v>21</v>
      </c>
      <c r="C317" s="2">
        <v>906</v>
      </c>
      <c r="D317" s="2" t="s">
        <v>20</v>
      </c>
      <c r="E317" s="2" t="s">
        <v>27</v>
      </c>
      <c r="F317" s="2" t="s">
        <v>211</v>
      </c>
      <c r="G317" s="9" t="s">
        <v>22</v>
      </c>
      <c r="H317" s="16"/>
      <c r="I317" s="61">
        <v>971.3</v>
      </c>
      <c r="J317" s="65"/>
      <c r="K317" s="65"/>
      <c r="L317" s="65"/>
      <c r="M317" s="79">
        <f>I317+J317+K317+L317</f>
        <v>971.3</v>
      </c>
      <c r="N317" s="79"/>
      <c r="O317" s="77"/>
      <c r="P317" s="77"/>
      <c r="Q317" s="77"/>
      <c r="R317" s="77"/>
      <c r="S317" s="77">
        <f>M317+O317+P317+Q317</f>
        <v>971.3</v>
      </c>
      <c r="T317" s="77"/>
      <c r="U317" s="77"/>
      <c r="V317" s="77"/>
      <c r="W317" s="98">
        <f>S317+T317+U317+V317</f>
        <v>971.3</v>
      </c>
      <c r="X317" s="98"/>
      <c r="Y317" s="98"/>
      <c r="Z317" s="98"/>
      <c r="AA317" s="98"/>
      <c r="AB317" s="65">
        <f>W317+X317+Y317+Z317</f>
        <v>971.3</v>
      </c>
      <c r="AC317" s="26"/>
      <c r="AD317" s="26"/>
      <c r="AE317" s="26"/>
    </row>
    <row r="318" spans="1:31" x14ac:dyDescent="0.2">
      <c r="A318" s="10"/>
      <c r="B318" s="8" t="s">
        <v>30</v>
      </c>
      <c r="C318" s="2">
        <v>906</v>
      </c>
      <c r="D318" s="2" t="s">
        <v>20</v>
      </c>
      <c r="E318" s="2" t="s">
        <v>27</v>
      </c>
      <c r="F318" s="2" t="s">
        <v>212</v>
      </c>
      <c r="G318" s="9" t="s">
        <v>0</v>
      </c>
      <c r="H318" s="16"/>
      <c r="I318" s="61">
        <f>I319+I320</f>
        <v>637.70000000000005</v>
      </c>
      <c r="J318" s="61">
        <f t="shared" ref="J318:L318" si="228">J319+J320</f>
        <v>0</v>
      </c>
      <c r="K318" s="61">
        <f t="shared" si="228"/>
        <v>0</v>
      </c>
      <c r="L318" s="61">
        <f t="shared" si="228"/>
        <v>0</v>
      </c>
      <c r="M318" s="75">
        <f>M319+M320+M321</f>
        <v>637.70000000000005</v>
      </c>
      <c r="N318" s="75"/>
      <c r="O318" s="75">
        <f t="shared" ref="O318:AB318" si="229">O319+O320+O321</f>
        <v>0</v>
      </c>
      <c r="P318" s="75">
        <f t="shared" si="229"/>
        <v>-36.6</v>
      </c>
      <c r="Q318" s="75">
        <f t="shared" si="229"/>
        <v>0</v>
      </c>
      <c r="R318" s="75">
        <f t="shared" si="229"/>
        <v>0</v>
      </c>
      <c r="S318" s="90">
        <f t="shared" si="229"/>
        <v>601.1</v>
      </c>
      <c r="T318" s="90">
        <f t="shared" si="229"/>
        <v>0</v>
      </c>
      <c r="U318" s="90">
        <f t="shared" si="229"/>
        <v>-28.1</v>
      </c>
      <c r="V318" s="90">
        <f t="shared" si="229"/>
        <v>0</v>
      </c>
      <c r="W318" s="96">
        <f t="shared" si="229"/>
        <v>573</v>
      </c>
      <c r="X318" s="96">
        <f t="shared" si="229"/>
        <v>0</v>
      </c>
      <c r="Y318" s="96">
        <f t="shared" si="229"/>
        <v>0</v>
      </c>
      <c r="Z318" s="96">
        <f t="shared" si="229"/>
        <v>0</v>
      </c>
      <c r="AA318" s="96"/>
      <c r="AB318" s="86">
        <f t="shared" si="229"/>
        <v>573</v>
      </c>
      <c r="AC318" s="26"/>
      <c r="AD318" s="26"/>
      <c r="AE318" s="26"/>
    </row>
    <row r="319" spans="1:31" ht="47.25" x14ac:dyDescent="0.2">
      <c r="A319" s="10"/>
      <c r="B319" s="8" t="s">
        <v>21</v>
      </c>
      <c r="C319" s="2">
        <v>906</v>
      </c>
      <c r="D319" s="2" t="s">
        <v>20</v>
      </c>
      <c r="E319" s="2" t="s">
        <v>27</v>
      </c>
      <c r="F319" s="2" t="s">
        <v>212</v>
      </c>
      <c r="G319" s="9" t="s">
        <v>22</v>
      </c>
      <c r="H319" s="16"/>
      <c r="I319" s="61">
        <v>574.6</v>
      </c>
      <c r="J319" s="65"/>
      <c r="K319" s="65"/>
      <c r="L319" s="65"/>
      <c r="M319" s="79">
        <f t="shared" ref="M319:M320" si="230">I319+J319+K319+L319</f>
        <v>574.6</v>
      </c>
      <c r="N319" s="79"/>
      <c r="O319" s="77"/>
      <c r="P319" s="77"/>
      <c r="Q319" s="77"/>
      <c r="R319" s="77"/>
      <c r="S319" s="77">
        <f>M319+O319+P319+Q319</f>
        <v>574.6</v>
      </c>
      <c r="T319" s="77"/>
      <c r="U319" s="77">
        <v>-28.1</v>
      </c>
      <c r="V319" s="77"/>
      <c r="W319" s="98">
        <f t="shared" ref="W319:W321" si="231">S319+T319+U319+V319</f>
        <v>546.5</v>
      </c>
      <c r="X319" s="98"/>
      <c r="Y319" s="98"/>
      <c r="Z319" s="98"/>
      <c r="AA319" s="98"/>
      <c r="AB319" s="65">
        <f t="shared" ref="AB319:AB321" si="232">W319+X319+Y319+Z319</f>
        <v>546.5</v>
      </c>
      <c r="AC319" s="26"/>
      <c r="AD319" s="26"/>
      <c r="AE319" s="26"/>
    </row>
    <row r="320" spans="1:31" ht="17.25" customHeight="1" x14ac:dyDescent="0.2">
      <c r="A320" s="10"/>
      <c r="B320" s="8" t="s">
        <v>187</v>
      </c>
      <c r="C320" s="2">
        <v>906</v>
      </c>
      <c r="D320" s="2" t="s">
        <v>20</v>
      </c>
      <c r="E320" s="2" t="s">
        <v>27</v>
      </c>
      <c r="F320" s="2" t="s">
        <v>212</v>
      </c>
      <c r="G320" s="9" t="s">
        <v>12</v>
      </c>
      <c r="H320" s="16"/>
      <c r="I320" s="61">
        <v>63.1</v>
      </c>
      <c r="J320" s="65"/>
      <c r="K320" s="65"/>
      <c r="L320" s="65"/>
      <c r="M320" s="79">
        <f t="shared" si="230"/>
        <v>63.1</v>
      </c>
      <c r="N320" s="79"/>
      <c r="O320" s="77"/>
      <c r="P320" s="77">
        <f>-36.6-0.5</f>
        <v>-37.1</v>
      </c>
      <c r="Q320" s="77"/>
      <c r="R320" s="77"/>
      <c r="S320" s="77">
        <f>M320+O320+P320+Q320</f>
        <v>26</v>
      </c>
      <c r="T320" s="77"/>
      <c r="U320" s="77"/>
      <c r="V320" s="77"/>
      <c r="W320" s="98">
        <f t="shared" si="231"/>
        <v>26</v>
      </c>
      <c r="X320" s="98"/>
      <c r="Y320" s="98"/>
      <c r="Z320" s="98"/>
      <c r="AA320" s="98"/>
      <c r="AB320" s="65">
        <f t="shared" si="232"/>
        <v>26</v>
      </c>
      <c r="AC320" s="26"/>
      <c r="AD320" s="26"/>
      <c r="AE320" s="26"/>
    </row>
    <row r="321" spans="1:31" ht="17.25" customHeight="1" x14ac:dyDescent="0.2">
      <c r="A321" s="10"/>
      <c r="B321" s="8" t="s">
        <v>23</v>
      </c>
      <c r="C321" s="2">
        <v>906</v>
      </c>
      <c r="D321" s="3" t="s">
        <v>20</v>
      </c>
      <c r="E321" s="3" t="s">
        <v>27</v>
      </c>
      <c r="F321" s="2" t="s">
        <v>212</v>
      </c>
      <c r="G321" s="9">
        <v>800</v>
      </c>
      <c r="H321" s="16"/>
      <c r="I321" s="61"/>
      <c r="J321" s="78"/>
      <c r="K321" s="78"/>
      <c r="L321" s="78"/>
      <c r="M321" s="79">
        <v>0</v>
      </c>
      <c r="N321" s="79"/>
      <c r="O321" s="77"/>
      <c r="P321" s="77">
        <v>0.5</v>
      </c>
      <c r="Q321" s="77"/>
      <c r="R321" s="77"/>
      <c r="S321" s="77">
        <f>M321+O321+P321+Q321</f>
        <v>0.5</v>
      </c>
      <c r="T321" s="77"/>
      <c r="U321" s="77"/>
      <c r="V321" s="77"/>
      <c r="W321" s="98">
        <f t="shared" si="231"/>
        <v>0.5</v>
      </c>
      <c r="X321" s="98"/>
      <c r="Y321" s="98"/>
      <c r="Z321" s="98"/>
      <c r="AA321" s="98"/>
      <c r="AB321" s="65">
        <f t="shared" si="232"/>
        <v>0.5</v>
      </c>
      <c r="AC321" s="26"/>
      <c r="AD321" s="26"/>
      <c r="AE321" s="26"/>
    </row>
    <row r="322" spans="1:31" ht="31.5" x14ac:dyDescent="0.2">
      <c r="A322" s="10"/>
      <c r="B322" s="8" t="s">
        <v>97</v>
      </c>
      <c r="C322" s="2">
        <v>906</v>
      </c>
      <c r="D322" s="2" t="s">
        <v>20</v>
      </c>
      <c r="E322" s="2" t="s">
        <v>27</v>
      </c>
      <c r="F322" s="2" t="s">
        <v>213</v>
      </c>
      <c r="G322" s="9" t="s">
        <v>0</v>
      </c>
      <c r="H322" s="16"/>
      <c r="I322" s="61">
        <f>I323+I324</f>
        <v>430.59999999999997</v>
      </c>
      <c r="J322" s="61">
        <f t="shared" ref="J322:AB322" si="233">J323+J324</f>
        <v>0</v>
      </c>
      <c r="K322" s="61">
        <f t="shared" si="233"/>
        <v>0</v>
      </c>
      <c r="L322" s="61">
        <f t="shared" si="233"/>
        <v>0</v>
      </c>
      <c r="M322" s="75">
        <f t="shared" si="233"/>
        <v>430.59999999999997</v>
      </c>
      <c r="N322" s="75"/>
      <c r="O322" s="75">
        <f t="shared" si="233"/>
        <v>0</v>
      </c>
      <c r="P322" s="75">
        <f t="shared" si="233"/>
        <v>0</v>
      </c>
      <c r="Q322" s="75">
        <f t="shared" si="233"/>
        <v>0</v>
      </c>
      <c r="R322" s="75">
        <f t="shared" si="233"/>
        <v>0</v>
      </c>
      <c r="S322" s="90">
        <f t="shared" si="233"/>
        <v>430.59999999999997</v>
      </c>
      <c r="T322" s="90">
        <f t="shared" si="233"/>
        <v>140.80000000000001</v>
      </c>
      <c r="U322" s="90">
        <f t="shared" si="233"/>
        <v>0</v>
      </c>
      <c r="V322" s="90">
        <f t="shared" si="233"/>
        <v>0</v>
      </c>
      <c r="W322" s="96">
        <f t="shared" si="233"/>
        <v>571.4</v>
      </c>
      <c r="X322" s="96">
        <f t="shared" si="233"/>
        <v>0</v>
      </c>
      <c r="Y322" s="96">
        <f t="shared" si="233"/>
        <v>0</v>
      </c>
      <c r="Z322" s="96">
        <f t="shared" si="233"/>
        <v>0</v>
      </c>
      <c r="AA322" s="96"/>
      <c r="AB322" s="86">
        <f t="shared" si="233"/>
        <v>571.4</v>
      </c>
      <c r="AC322" s="26"/>
      <c r="AD322" s="26"/>
      <c r="AE322" s="26"/>
    </row>
    <row r="323" spans="1:31" ht="47.25" x14ac:dyDescent="0.2">
      <c r="A323" s="10"/>
      <c r="B323" s="8" t="s">
        <v>21</v>
      </c>
      <c r="C323" s="2">
        <v>906</v>
      </c>
      <c r="D323" s="2" t="s">
        <v>20</v>
      </c>
      <c r="E323" s="2" t="s">
        <v>27</v>
      </c>
      <c r="F323" s="2" t="s">
        <v>213</v>
      </c>
      <c r="G323" s="9" t="s">
        <v>22</v>
      </c>
      <c r="H323" s="16"/>
      <c r="I323" s="61">
        <v>405.7</v>
      </c>
      <c r="J323" s="65"/>
      <c r="K323" s="65"/>
      <c r="L323" s="65"/>
      <c r="M323" s="79">
        <f t="shared" ref="M323:M324" si="234">I323+J323+K323+L323</f>
        <v>405.7</v>
      </c>
      <c r="N323" s="79"/>
      <c r="O323" s="77"/>
      <c r="P323" s="77"/>
      <c r="Q323" s="77"/>
      <c r="R323" s="77"/>
      <c r="S323" s="77">
        <f>M323+O323+P323+Q323</f>
        <v>405.7</v>
      </c>
      <c r="T323" s="77">
        <v>140.80000000000001</v>
      </c>
      <c r="U323" s="77"/>
      <c r="V323" s="77"/>
      <c r="W323" s="98">
        <f>S323+T323+U323+V323</f>
        <v>546.5</v>
      </c>
      <c r="X323" s="98"/>
      <c r="Y323" s="98"/>
      <c r="Z323" s="98"/>
      <c r="AA323" s="98"/>
      <c r="AB323" s="65">
        <f t="shared" ref="AB323:AB324" si="235">W323+X323+Y323+Z323</f>
        <v>546.5</v>
      </c>
      <c r="AC323" s="26"/>
      <c r="AD323" s="26"/>
      <c r="AE323" s="26"/>
    </row>
    <row r="324" spans="1:31" x14ac:dyDescent="0.2">
      <c r="A324" s="10"/>
      <c r="B324" s="8" t="s">
        <v>187</v>
      </c>
      <c r="C324" s="2">
        <v>906</v>
      </c>
      <c r="D324" s="2" t="s">
        <v>20</v>
      </c>
      <c r="E324" s="2" t="s">
        <v>27</v>
      </c>
      <c r="F324" s="2" t="s">
        <v>213</v>
      </c>
      <c r="G324" s="9" t="s">
        <v>12</v>
      </c>
      <c r="H324" s="16"/>
      <c r="I324" s="61">
        <v>24.9</v>
      </c>
      <c r="J324" s="65"/>
      <c r="K324" s="65"/>
      <c r="L324" s="65"/>
      <c r="M324" s="79">
        <f t="shared" si="234"/>
        <v>24.9</v>
      </c>
      <c r="N324" s="79"/>
      <c r="O324" s="77"/>
      <c r="P324" s="77"/>
      <c r="Q324" s="77"/>
      <c r="R324" s="77"/>
      <c r="S324" s="77">
        <f>M324+O324+P324+Q324</f>
        <v>24.9</v>
      </c>
      <c r="T324" s="77"/>
      <c r="U324" s="77"/>
      <c r="V324" s="77"/>
      <c r="W324" s="98">
        <f>S324+T324+U324+V324</f>
        <v>24.9</v>
      </c>
      <c r="X324" s="98"/>
      <c r="Y324" s="98"/>
      <c r="Z324" s="98"/>
      <c r="AA324" s="98"/>
      <c r="AB324" s="65">
        <f t="shared" si="235"/>
        <v>24.9</v>
      </c>
      <c r="AC324" s="26"/>
      <c r="AD324" s="26"/>
      <c r="AE324" s="26"/>
    </row>
    <row r="325" spans="1:31" x14ac:dyDescent="0.2">
      <c r="A325" s="83">
        <v>6</v>
      </c>
      <c r="B325" s="47" t="s">
        <v>99</v>
      </c>
      <c r="C325" s="88">
        <v>908</v>
      </c>
      <c r="D325" s="48"/>
      <c r="E325" s="48"/>
      <c r="F325" s="48"/>
      <c r="G325" s="49"/>
      <c r="H325" s="50"/>
      <c r="I325" s="60">
        <f t="shared" ref="I325:AB325" si="236">I326+I385+I390+I402+I427+I447+I457+I497+I525</f>
        <v>103821.06</v>
      </c>
      <c r="J325" s="60">
        <f t="shared" si="236"/>
        <v>425.1</v>
      </c>
      <c r="K325" s="60">
        <f t="shared" si="236"/>
        <v>0</v>
      </c>
      <c r="L325" s="60">
        <f t="shared" si="236"/>
        <v>321.02</v>
      </c>
      <c r="M325" s="74">
        <f t="shared" si="236"/>
        <v>104567.18</v>
      </c>
      <c r="N325" s="74">
        <f t="shared" si="236"/>
        <v>3870.3651</v>
      </c>
      <c r="O325" s="74">
        <f t="shared" si="236"/>
        <v>11570.781149999999</v>
      </c>
      <c r="P325" s="74">
        <f t="shared" si="236"/>
        <v>79</v>
      </c>
      <c r="Q325" s="74">
        <f t="shared" si="236"/>
        <v>4.7E-2</v>
      </c>
      <c r="R325" s="74">
        <f t="shared" si="236"/>
        <v>552.20717999999999</v>
      </c>
      <c r="S325" s="89">
        <f t="shared" si="236"/>
        <v>120639.58043</v>
      </c>
      <c r="T325" s="89">
        <f t="shared" si="236"/>
        <v>39225.546049999997</v>
      </c>
      <c r="U325" s="89">
        <f t="shared" si="236"/>
        <v>128.10000000000014</v>
      </c>
      <c r="V325" s="89">
        <f t="shared" si="236"/>
        <v>1615</v>
      </c>
      <c r="W325" s="97">
        <f t="shared" si="236"/>
        <v>161608.22647999998</v>
      </c>
      <c r="X325" s="97">
        <f t="shared" si="236"/>
        <v>0</v>
      </c>
      <c r="Y325" s="97">
        <f t="shared" si="236"/>
        <v>-4169.2396599999993</v>
      </c>
      <c r="Z325" s="97">
        <f t="shared" si="236"/>
        <v>0</v>
      </c>
      <c r="AA325" s="97"/>
      <c r="AB325" s="136">
        <f t="shared" si="236"/>
        <v>169634.10681999999</v>
      </c>
      <c r="AC325" s="26"/>
      <c r="AD325" s="26"/>
      <c r="AE325" s="26"/>
    </row>
    <row r="326" spans="1:31" x14ac:dyDescent="0.2">
      <c r="A326" s="10" t="s">
        <v>0</v>
      </c>
      <c r="B326" s="8" t="s">
        <v>38</v>
      </c>
      <c r="C326" s="2">
        <v>908</v>
      </c>
      <c r="D326" s="2" t="s">
        <v>20</v>
      </c>
      <c r="E326" s="2" t="s">
        <v>0</v>
      </c>
      <c r="F326" s="2" t="s">
        <v>0</v>
      </c>
      <c r="G326" s="9" t="s">
        <v>0</v>
      </c>
      <c r="H326" s="16"/>
      <c r="I326" s="61">
        <f>I327+I332+I339+I346</f>
        <v>37947.9</v>
      </c>
      <c r="J326" s="61">
        <f t="shared" ref="J326:AB326" si="237">J327+J332+J339+J346</f>
        <v>425.1</v>
      </c>
      <c r="K326" s="61">
        <f t="shared" si="237"/>
        <v>0</v>
      </c>
      <c r="L326" s="61">
        <f t="shared" si="237"/>
        <v>30</v>
      </c>
      <c r="M326" s="75">
        <f t="shared" si="237"/>
        <v>38403</v>
      </c>
      <c r="N326" s="75">
        <f t="shared" si="237"/>
        <v>1500</v>
      </c>
      <c r="O326" s="75">
        <f t="shared" si="237"/>
        <v>0</v>
      </c>
      <c r="P326" s="75">
        <f t="shared" si="237"/>
        <v>-21</v>
      </c>
      <c r="Q326" s="75">
        <f t="shared" si="237"/>
        <v>0</v>
      </c>
      <c r="R326" s="75">
        <f t="shared" si="237"/>
        <v>552.20717999999999</v>
      </c>
      <c r="S326" s="90">
        <f t="shared" si="237"/>
        <v>40434.207180000005</v>
      </c>
      <c r="T326" s="90">
        <f t="shared" si="237"/>
        <v>0</v>
      </c>
      <c r="U326" s="90">
        <f t="shared" si="237"/>
        <v>-100</v>
      </c>
      <c r="V326" s="90">
        <f t="shared" si="237"/>
        <v>0</v>
      </c>
      <c r="W326" s="96">
        <f t="shared" si="237"/>
        <v>40334.207180000005</v>
      </c>
      <c r="X326" s="96">
        <f t="shared" si="237"/>
        <v>0</v>
      </c>
      <c r="Y326" s="96">
        <f t="shared" si="237"/>
        <v>-2039.3396600000001</v>
      </c>
      <c r="Z326" s="96">
        <f t="shared" si="237"/>
        <v>0</v>
      </c>
      <c r="AA326" s="96"/>
      <c r="AB326" s="86">
        <f t="shared" si="237"/>
        <v>38294.86752</v>
      </c>
      <c r="AC326" s="26"/>
      <c r="AD326" s="26"/>
      <c r="AE326" s="26"/>
    </row>
    <row r="327" spans="1:31" ht="31.5" x14ac:dyDescent="0.2">
      <c r="A327" s="83"/>
      <c r="B327" s="8" t="s">
        <v>58</v>
      </c>
      <c r="C327" s="2">
        <v>908</v>
      </c>
      <c r="D327" s="2" t="s">
        <v>20</v>
      </c>
      <c r="E327" s="2" t="s">
        <v>25</v>
      </c>
      <c r="F327" s="2" t="s">
        <v>0</v>
      </c>
      <c r="G327" s="9" t="s">
        <v>0</v>
      </c>
      <c r="H327" s="16"/>
      <c r="I327" s="61">
        <f t="shared" ref="I327:X330" si="238">I328</f>
        <v>1403.1</v>
      </c>
      <c r="J327" s="61">
        <f t="shared" si="238"/>
        <v>0</v>
      </c>
      <c r="K327" s="61">
        <f t="shared" si="238"/>
        <v>0</v>
      </c>
      <c r="L327" s="61">
        <f t="shared" si="238"/>
        <v>0</v>
      </c>
      <c r="M327" s="75">
        <f t="shared" si="238"/>
        <v>1403.1</v>
      </c>
      <c r="N327" s="75">
        <f t="shared" si="238"/>
        <v>0</v>
      </c>
      <c r="O327" s="75">
        <f t="shared" si="238"/>
        <v>0</v>
      </c>
      <c r="P327" s="75">
        <f t="shared" si="238"/>
        <v>0</v>
      </c>
      <c r="Q327" s="75">
        <f t="shared" si="238"/>
        <v>0</v>
      </c>
      <c r="R327" s="75">
        <f t="shared" si="238"/>
        <v>0</v>
      </c>
      <c r="S327" s="90">
        <f t="shared" si="238"/>
        <v>1403.1</v>
      </c>
      <c r="T327" s="90">
        <f t="shared" si="238"/>
        <v>0</v>
      </c>
      <c r="U327" s="90">
        <f t="shared" si="238"/>
        <v>0</v>
      </c>
      <c r="V327" s="90">
        <f t="shared" si="238"/>
        <v>0</v>
      </c>
      <c r="W327" s="96">
        <f t="shared" si="238"/>
        <v>1403.1</v>
      </c>
      <c r="X327" s="96">
        <f t="shared" si="238"/>
        <v>0</v>
      </c>
      <c r="Y327" s="96">
        <f t="shared" ref="Y327:AB330" si="239">Y328</f>
        <v>0</v>
      </c>
      <c r="Z327" s="96">
        <f t="shared" si="239"/>
        <v>0</v>
      </c>
      <c r="AA327" s="96"/>
      <c r="AB327" s="86">
        <f t="shared" si="239"/>
        <v>1403.1</v>
      </c>
      <c r="AC327" s="26"/>
      <c r="AD327" s="26"/>
      <c r="AE327" s="26"/>
    </row>
    <row r="328" spans="1:31" x14ac:dyDescent="0.2">
      <c r="A328" s="10" t="s">
        <v>0</v>
      </c>
      <c r="B328" s="8" t="s">
        <v>31</v>
      </c>
      <c r="C328" s="2">
        <v>908</v>
      </c>
      <c r="D328" s="2" t="s">
        <v>20</v>
      </c>
      <c r="E328" s="2" t="s">
        <v>25</v>
      </c>
      <c r="F328" s="2" t="s">
        <v>147</v>
      </c>
      <c r="G328" s="9" t="s">
        <v>0</v>
      </c>
      <c r="H328" s="16"/>
      <c r="I328" s="61">
        <f t="shared" si="238"/>
        <v>1403.1</v>
      </c>
      <c r="J328" s="61">
        <f t="shared" si="238"/>
        <v>0</v>
      </c>
      <c r="K328" s="61">
        <f t="shared" si="238"/>
        <v>0</v>
      </c>
      <c r="L328" s="61">
        <f t="shared" si="238"/>
        <v>0</v>
      </c>
      <c r="M328" s="75">
        <f t="shared" si="238"/>
        <v>1403.1</v>
      </c>
      <c r="N328" s="75">
        <f t="shared" si="238"/>
        <v>0</v>
      </c>
      <c r="O328" s="75">
        <f t="shared" si="238"/>
        <v>0</v>
      </c>
      <c r="P328" s="75">
        <f t="shared" si="238"/>
        <v>0</v>
      </c>
      <c r="Q328" s="75">
        <f t="shared" si="238"/>
        <v>0</v>
      </c>
      <c r="R328" s="75">
        <f t="shared" si="238"/>
        <v>0</v>
      </c>
      <c r="S328" s="90">
        <f t="shared" si="238"/>
        <v>1403.1</v>
      </c>
      <c r="T328" s="90">
        <f t="shared" si="238"/>
        <v>0</v>
      </c>
      <c r="U328" s="90">
        <f t="shared" si="238"/>
        <v>0</v>
      </c>
      <c r="V328" s="90">
        <f t="shared" si="238"/>
        <v>0</v>
      </c>
      <c r="W328" s="96">
        <f t="shared" si="238"/>
        <v>1403.1</v>
      </c>
      <c r="X328" s="96">
        <f t="shared" si="238"/>
        <v>0</v>
      </c>
      <c r="Y328" s="96">
        <f t="shared" si="239"/>
        <v>0</v>
      </c>
      <c r="Z328" s="96">
        <f t="shared" si="239"/>
        <v>0</v>
      </c>
      <c r="AA328" s="96"/>
      <c r="AB328" s="86">
        <f t="shared" si="239"/>
        <v>1403.1</v>
      </c>
      <c r="AC328" s="26"/>
      <c r="AD328" s="26"/>
      <c r="AE328" s="26"/>
    </row>
    <row r="329" spans="1:31" x14ac:dyDescent="0.2">
      <c r="A329" s="10" t="s">
        <v>0</v>
      </c>
      <c r="B329" s="8" t="s">
        <v>100</v>
      </c>
      <c r="C329" s="2">
        <v>908</v>
      </c>
      <c r="D329" s="2" t="s">
        <v>20</v>
      </c>
      <c r="E329" s="2" t="s">
        <v>25</v>
      </c>
      <c r="F329" s="2" t="s">
        <v>209</v>
      </c>
      <c r="G329" s="9" t="s">
        <v>0</v>
      </c>
      <c r="H329" s="16"/>
      <c r="I329" s="61">
        <f t="shared" si="238"/>
        <v>1403.1</v>
      </c>
      <c r="J329" s="61">
        <f t="shared" si="238"/>
        <v>0</v>
      </c>
      <c r="K329" s="61">
        <f t="shared" si="238"/>
        <v>0</v>
      </c>
      <c r="L329" s="61">
        <f t="shared" si="238"/>
        <v>0</v>
      </c>
      <c r="M329" s="75">
        <f t="shared" si="238"/>
        <v>1403.1</v>
      </c>
      <c r="N329" s="75">
        <f t="shared" si="238"/>
        <v>0</v>
      </c>
      <c r="O329" s="75">
        <f t="shared" si="238"/>
        <v>0</v>
      </c>
      <c r="P329" s="75">
        <f t="shared" si="238"/>
        <v>0</v>
      </c>
      <c r="Q329" s="75">
        <f t="shared" si="238"/>
        <v>0</v>
      </c>
      <c r="R329" s="75">
        <f t="shared" si="238"/>
        <v>0</v>
      </c>
      <c r="S329" s="90">
        <f t="shared" si="238"/>
        <v>1403.1</v>
      </c>
      <c r="T329" s="90">
        <f t="shared" si="238"/>
        <v>0</v>
      </c>
      <c r="U329" s="90">
        <f t="shared" si="238"/>
        <v>0</v>
      </c>
      <c r="V329" s="90">
        <f t="shared" si="238"/>
        <v>0</v>
      </c>
      <c r="W329" s="96">
        <f t="shared" si="238"/>
        <v>1403.1</v>
      </c>
      <c r="X329" s="96">
        <f t="shared" si="238"/>
        <v>0</v>
      </c>
      <c r="Y329" s="96">
        <f t="shared" si="239"/>
        <v>0</v>
      </c>
      <c r="Z329" s="96">
        <f t="shared" si="239"/>
        <v>0</v>
      </c>
      <c r="AA329" s="96"/>
      <c r="AB329" s="86">
        <f t="shared" si="239"/>
        <v>1403.1</v>
      </c>
      <c r="AC329" s="26"/>
      <c r="AD329" s="26"/>
      <c r="AE329" s="26"/>
    </row>
    <row r="330" spans="1:31" x14ac:dyDescent="0.2">
      <c r="A330" s="10" t="s">
        <v>0</v>
      </c>
      <c r="B330" s="8" t="s">
        <v>101</v>
      </c>
      <c r="C330" s="2">
        <v>908</v>
      </c>
      <c r="D330" s="2" t="s">
        <v>20</v>
      </c>
      <c r="E330" s="2" t="s">
        <v>25</v>
      </c>
      <c r="F330" s="2" t="s">
        <v>214</v>
      </c>
      <c r="G330" s="9" t="s">
        <v>0</v>
      </c>
      <c r="H330" s="16"/>
      <c r="I330" s="61">
        <f t="shared" si="238"/>
        <v>1403.1</v>
      </c>
      <c r="J330" s="61">
        <f t="shared" si="238"/>
        <v>0</v>
      </c>
      <c r="K330" s="61">
        <f t="shared" si="238"/>
        <v>0</v>
      </c>
      <c r="L330" s="61">
        <f t="shared" si="238"/>
        <v>0</v>
      </c>
      <c r="M330" s="75">
        <f t="shared" si="238"/>
        <v>1403.1</v>
      </c>
      <c r="N330" s="75">
        <f t="shared" si="238"/>
        <v>0</v>
      </c>
      <c r="O330" s="75">
        <f t="shared" si="238"/>
        <v>0</v>
      </c>
      <c r="P330" s="75">
        <f t="shared" si="238"/>
        <v>0</v>
      </c>
      <c r="Q330" s="75">
        <f t="shared" si="238"/>
        <v>0</v>
      </c>
      <c r="R330" s="75">
        <f t="shared" si="238"/>
        <v>0</v>
      </c>
      <c r="S330" s="90">
        <f t="shared" si="238"/>
        <v>1403.1</v>
      </c>
      <c r="T330" s="90">
        <f t="shared" si="238"/>
        <v>0</v>
      </c>
      <c r="U330" s="90">
        <f t="shared" si="238"/>
        <v>0</v>
      </c>
      <c r="V330" s="90">
        <f t="shared" si="238"/>
        <v>0</v>
      </c>
      <c r="W330" s="96">
        <f t="shared" si="238"/>
        <v>1403.1</v>
      </c>
      <c r="X330" s="96">
        <f t="shared" si="238"/>
        <v>0</v>
      </c>
      <c r="Y330" s="96">
        <f t="shared" si="239"/>
        <v>0</v>
      </c>
      <c r="Z330" s="96">
        <f t="shared" si="239"/>
        <v>0</v>
      </c>
      <c r="AA330" s="96"/>
      <c r="AB330" s="86">
        <f t="shared" si="239"/>
        <v>1403.1</v>
      </c>
      <c r="AC330" s="26"/>
      <c r="AD330" s="26"/>
      <c r="AE330" s="26"/>
    </row>
    <row r="331" spans="1:31" ht="47.25" x14ac:dyDescent="0.2">
      <c r="A331" s="10" t="s">
        <v>0</v>
      </c>
      <c r="B331" s="8" t="s">
        <v>21</v>
      </c>
      <c r="C331" s="2">
        <v>908</v>
      </c>
      <c r="D331" s="2" t="s">
        <v>20</v>
      </c>
      <c r="E331" s="2" t="s">
        <v>25</v>
      </c>
      <c r="F331" s="2" t="s">
        <v>214</v>
      </c>
      <c r="G331" s="9" t="s">
        <v>22</v>
      </c>
      <c r="H331" s="16"/>
      <c r="I331" s="61">
        <v>1403.1</v>
      </c>
      <c r="J331" s="65"/>
      <c r="K331" s="65"/>
      <c r="L331" s="65"/>
      <c r="M331" s="79">
        <f>I331+J331+K331+L331</f>
        <v>1403.1</v>
      </c>
      <c r="N331" s="79"/>
      <c r="O331" s="77"/>
      <c r="P331" s="77"/>
      <c r="Q331" s="77"/>
      <c r="R331" s="77"/>
      <c r="S331" s="77">
        <f>M331+N331+O331+P331+Q331</f>
        <v>1403.1</v>
      </c>
      <c r="T331" s="77"/>
      <c r="U331" s="77"/>
      <c r="V331" s="77"/>
      <c r="W331" s="98">
        <f>S331+T331+U331+V331</f>
        <v>1403.1</v>
      </c>
      <c r="X331" s="98"/>
      <c r="Y331" s="98"/>
      <c r="Z331" s="98"/>
      <c r="AA331" s="98"/>
      <c r="AB331" s="65">
        <f>W331+X331+Y331+Z331</f>
        <v>1403.1</v>
      </c>
      <c r="AC331" s="26"/>
      <c r="AD331" s="26"/>
      <c r="AE331" s="26"/>
    </row>
    <row r="332" spans="1:31" ht="34.5" customHeight="1" x14ac:dyDescent="0.2">
      <c r="A332" s="10" t="s">
        <v>0</v>
      </c>
      <c r="B332" s="8" t="s">
        <v>102</v>
      </c>
      <c r="C332" s="2">
        <v>908</v>
      </c>
      <c r="D332" s="2" t="s">
        <v>20</v>
      </c>
      <c r="E332" s="2" t="s">
        <v>9</v>
      </c>
      <c r="F332" s="2" t="s">
        <v>0</v>
      </c>
      <c r="G332" s="9" t="s">
        <v>0</v>
      </c>
      <c r="H332" s="16"/>
      <c r="I332" s="61">
        <f>I333</f>
        <v>34269.4</v>
      </c>
      <c r="J332" s="61">
        <f t="shared" ref="J332:Z334" si="240">J333</f>
        <v>425.1</v>
      </c>
      <c r="K332" s="61">
        <f t="shared" si="240"/>
        <v>0</v>
      </c>
      <c r="L332" s="61">
        <f t="shared" si="240"/>
        <v>30</v>
      </c>
      <c r="M332" s="75">
        <f t="shared" si="240"/>
        <v>34724.5</v>
      </c>
      <c r="N332" s="75">
        <f t="shared" si="240"/>
        <v>0</v>
      </c>
      <c r="O332" s="75">
        <f t="shared" si="240"/>
        <v>0</v>
      </c>
      <c r="P332" s="75">
        <f t="shared" si="240"/>
        <v>-61</v>
      </c>
      <c r="Q332" s="75">
        <f t="shared" si="240"/>
        <v>0</v>
      </c>
      <c r="R332" s="75">
        <f t="shared" si="240"/>
        <v>552.20717999999999</v>
      </c>
      <c r="S332" s="90">
        <f t="shared" si="240"/>
        <v>35215.707180000005</v>
      </c>
      <c r="T332" s="90">
        <f t="shared" si="240"/>
        <v>0</v>
      </c>
      <c r="U332" s="90">
        <f t="shared" si="240"/>
        <v>0</v>
      </c>
      <c r="V332" s="90">
        <f t="shared" si="240"/>
        <v>0</v>
      </c>
      <c r="W332" s="96">
        <f t="shared" si="240"/>
        <v>35215.707180000005</v>
      </c>
      <c r="X332" s="96">
        <f t="shared" si="240"/>
        <v>0</v>
      </c>
      <c r="Y332" s="96">
        <f t="shared" si="240"/>
        <v>-751.5</v>
      </c>
      <c r="Z332" s="96">
        <f t="shared" si="240"/>
        <v>0</v>
      </c>
      <c r="AA332" s="96"/>
      <c r="AB332" s="86">
        <f t="shared" ref="AB332:AB334" si="241">AB333</f>
        <v>34464.207180000005</v>
      </c>
      <c r="AC332" s="26"/>
      <c r="AD332" s="26"/>
      <c r="AE332" s="26"/>
    </row>
    <row r="333" spans="1:31" x14ac:dyDescent="0.2">
      <c r="A333" s="10" t="s">
        <v>0</v>
      </c>
      <c r="B333" s="8" t="s">
        <v>31</v>
      </c>
      <c r="C333" s="2">
        <v>908</v>
      </c>
      <c r="D333" s="2" t="s">
        <v>20</v>
      </c>
      <c r="E333" s="2" t="s">
        <v>9</v>
      </c>
      <c r="F333" s="2" t="s">
        <v>147</v>
      </c>
      <c r="G333" s="9" t="s">
        <v>0</v>
      </c>
      <c r="H333" s="16"/>
      <c r="I333" s="61">
        <f>I334</f>
        <v>34269.4</v>
      </c>
      <c r="J333" s="61">
        <f t="shared" si="240"/>
        <v>425.1</v>
      </c>
      <c r="K333" s="61">
        <f t="shared" si="240"/>
        <v>0</v>
      </c>
      <c r="L333" s="61">
        <f t="shared" si="240"/>
        <v>30</v>
      </c>
      <c r="M333" s="75">
        <f t="shared" si="240"/>
        <v>34724.5</v>
      </c>
      <c r="N333" s="75">
        <f t="shared" si="240"/>
        <v>0</v>
      </c>
      <c r="O333" s="75">
        <f t="shared" si="240"/>
        <v>0</v>
      </c>
      <c r="P333" s="75">
        <f t="shared" si="240"/>
        <v>-61</v>
      </c>
      <c r="Q333" s="75">
        <f t="shared" si="240"/>
        <v>0</v>
      </c>
      <c r="R333" s="75">
        <f t="shared" si="240"/>
        <v>552.20717999999999</v>
      </c>
      <c r="S333" s="90">
        <f t="shared" si="240"/>
        <v>35215.707180000005</v>
      </c>
      <c r="T333" s="90">
        <f t="shared" si="240"/>
        <v>0</v>
      </c>
      <c r="U333" s="90">
        <f t="shared" si="240"/>
        <v>0</v>
      </c>
      <c r="V333" s="90">
        <f t="shared" si="240"/>
        <v>0</v>
      </c>
      <c r="W333" s="96">
        <f t="shared" si="240"/>
        <v>35215.707180000005</v>
      </c>
      <c r="X333" s="96">
        <f t="shared" si="240"/>
        <v>0</v>
      </c>
      <c r="Y333" s="96">
        <f t="shared" si="240"/>
        <v>-751.5</v>
      </c>
      <c r="Z333" s="96">
        <f t="shared" si="240"/>
        <v>0</v>
      </c>
      <c r="AA333" s="96"/>
      <c r="AB333" s="86">
        <f t="shared" si="241"/>
        <v>34464.207180000005</v>
      </c>
      <c r="AC333" s="26"/>
      <c r="AD333" s="26"/>
      <c r="AE333" s="26"/>
    </row>
    <row r="334" spans="1:31" x14ac:dyDescent="0.2">
      <c r="A334" s="10"/>
      <c r="B334" s="8" t="s">
        <v>103</v>
      </c>
      <c r="C334" s="2">
        <v>908</v>
      </c>
      <c r="D334" s="2" t="s">
        <v>20</v>
      </c>
      <c r="E334" s="2" t="s">
        <v>9</v>
      </c>
      <c r="F334" s="2" t="s">
        <v>216</v>
      </c>
      <c r="G334" s="9"/>
      <c r="H334" s="16"/>
      <c r="I334" s="61">
        <f>I335</f>
        <v>34269.4</v>
      </c>
      <c r="J334" s="61">
        <f t="shared" si="240"/>
        <v>425.1</v>
      </c>
      <c r="K334" s="61">
        <f t="shared" si="240"/>
        <v>0</v>
      </c>
      <c r="L334" s="61">
        <f t="shared" si="240"/>
        <v>30</v>
      </c>
      <c r="M334" s="75">
        <f t="shared" si="240"/>
        <v>34724.5</v>
      </c>
      <c r="N334" s="75">
        <f t="shared" si="240"/>
        <v>0</v>
      </c>
      <c r="O334" s="75">
        <f t="shared" si="240"/>
        <v>0</v>
      </c>
      <c r="P334" s="75">
        <f t="shared" si="240"/>
        <v>-61</v>
      </c>
      <c r="Q334" s="75">
        <f t="shared" si="240"/>
        <v>0</v>
      </c>
      <c r="R334" s="75">
        <f t="shared" si="240"/>
        <v>552.20717999999999</v>
      </c>
      <c r="S334" s="90">
        <f t="shared" si="240"/>
        <v>35215.707180000005</v>
      </c>
      <c r="T334" s="90">
        <f t="shared" si="240"/>
        <v>0</v>
      </c>
      <c r="U334" s="90">
        <f t="shared" si="240"/>
        <v>0</v>
      </c>
      <c r="V334" s="90">
        <f t="shared" si="240"/>
        <v>0</v>
      </c>
      <c r="W334" s="96">
        <f t="shared" si="240"/>
        <v>35215.707180000005</v>
      </c>
      <c r="X334" s="96">
        <f t="shared" si="240"/>
        <v>0</v>
      </c>
      <c r="Y334" s="96">
        <f t="shared" si="240"/>
        <v>-751.5</v>
      </c>
      <c r="Z334" s="96">
        <f t="shared" si="240"/>
        <v>0</v>
      </c>
      <c r="AA334" s="96"/>
      <c r="AB334" s="86">
        <f t="shared" si="241"/>
        <v>34464.207180000005</v>
      </c>
      <c r="AC334" s="26"/>
      <c r="AD334" s="26"/>
      <c r="AE334" s="26"/>
    </row>
    <row r="335" spans="1:31" x14ac:dyDescent="0.2">
      <c r="A335" s="10"/>
      <c r="B335" s="8" t="s">
        <v>68</v>
      </c>
      <c r="C335" s="2">
        <v>908</v>
      </c>
      <c r="D335" s="2" t="s">
        <v>20</v>
      </c>
      <c r="E335" s="2" t="s">
        <v>9</v>
      </c>
      <c r="F335" s="2" t="s">
        <v>215</v>
      </c>
      <c r="G335" s="9"/>
      <c r="H335" s="16"/>
      <c r="I335" s="61">
        <f>I336+I337+I338</f>
        <v>34269.4</v>
      </c>
      <c r="J335" s="61">
        <f t="shared" ref="J335:AB335" si="242">J336+J337+J338</f>
        <v>425.1</v>
      </c>
      <c r="K335" s="61">
        <f t="shared" si="242"/>
        <v>0</v>
      </c>
      <c r="L335" s="61">
        <f t="shared" si="242"/>
        <v>30</v>
      </c>
      <c r="M335" s="75">
        <f t="shared" si="242"/>
        <v>34724.5</v>
      </c>
      <c r="N335" s="75">
        <f t="shared" si="242"/>
        <v>0</v>
      </c>
      <c r="O335" s="75">
        <f t="shared" si="242"/>
        <v>0</v>
      </c>
      <c r="P335" s="75">
        <f t="shared" si="242"/>
        <v>-61</v>
      </c>
      <c r="Q335" s="75">
        <f t="shared" si="242"/>
        <v>0</v>
      </c>
      <c r="R335" s="75">
        <f t="shared" si="242"/>
        <v>552.20717999999999</v>
      </c>
      <c r="S335" s="90">
        <f t="shared" si="242"/>
        <v>35215.707180000005</v>
      </c>
      <c r="T335" s="90">
        <f t="shared" si="242"/>
        <v>0</v>
      </c>
      <c r="U335" s="90">
        <f t="shared" si="242"/>
        <v>0</v>
      </c>
      <c r="V335" s="90">
        <f t="shared" si="242"/>
        <v>0</v>
      </c>
      <c r="W335" s="96">
        <f t="shared" si="242"/>
        <v>35215.707180000005</v>
      </c>
      <c r="X335" s="96">
        <f t="shared" si="242"/>
        <v>0</v>
      </c>
      <c r="Y335" s="96">
        <f t="shared" si="242"/>
        <v>-751.5</v>
      </c>
      <c r="Z335" s="96">
        <f t="shared" si="242"/>
        <v>0</v>
      </c>
      <c r="AA335" s="96"/>
      <c r="AB335" s="86">
        <f t="shared" si="242"/>
        <v>34464.207180000005</v>
      </c>
      <c r="AC335" s="26"/>
      <c r="AD335" s="26"/>
      <c r="AE335" s="26"/>
    </row>
    <row r="336" spans="1:31" ht="47.25" x14ac:dyDescent="0.2">
      <c r="A336" s="10" t="s">
        <v>0</v>
      </c>
      <c r="B336" s="8" t="s">
        <v>21</v>
      </c>
      <c r="C336" s="2">
        <v>908</v>
      </c>
      <c r="D336" s="2" t="s">
        <v>20</v>
      </c>
      <c r="E336" s="2" t="s">
        <v>9</v>
      </c>
      <c r="F336" s="2" t="s">
        <v>215</v>
      </c>
      <c r="G336" s="9" t="s">
        <v>22</v>
      </c>
      <c r="H336" s="16"/>
      <c r="I336" s="61">
        <v>28714.400000000001</v>
      </c>
      <c r="J336" s="65">
        <v>425.1</v>
      </c>
      <c r="K336" s="65"/>
      <c r="L336" s="65"/>
      <c r="M336" s="79">
        <f t="shared" ref="M336:M338" si="243">I336+J336+K336+L336</f>
        <v>29139.5</v>
      </c>
      <c r="N336" s="79"/>
      <c r="O336" s="77"/>
      <c r="P336" s="77">
        <v>-140</v>
      </c>
      <c r="Q336" s="77"/>
      <c r="R336" s="77"/>
      <c r="S336" s="77">
        <f>M336+N336+O336+P336+Q336</f>
        <v>28999.5</v>
      </c>
      <c r="T336" s="77"/>
      <c r="U336" s="77"/>
      <c r="V336" s="77"/>
      <c r="W336" s="98">
        <f t="shared" ref="W336:W338" si="244">S336+T336+U336+V336</f>
        <v>28999.5</v>
      </c>
      <c r="X336" s="98"/>
      <c r="Y336" s="98">
        <v>-751.5</v>
      </c>
      <c r="Z336" s="98"/>
      <c r="AA336" s="98"/>
      <c r="AB336" s="65">
        <f t="shared" ref="AB336:AB338" si="245">W336+X336+Y336+Z336</f>
        <v>28248</v>
      </c>
      <c r="AC336" s="26"/>
      <c r="AD336" s="26"/>
      <c r="AE336" s="26"/>
    </row>
    <row r="337" spans="1:31" x14ac:dyDescent="0.2">
      <c r="A337" s="10" t="s">
        <v>0</v>
      </c>
      <c r="B337" s="8" t="s">
        <v>187</v>
      </c>
      <c r="C337" s="2">
        <v>908</v>
      </c>
      <c r="D337" s="2" t="s">
        <v>20</v>
      </c>
      <c r="E337" s="2" t="s">
        <v>9</v>
      </c>
      <c r="F337" s="2" t="s">
        <v>215</v>
      </c>
      <c r="G337" s="9" t="s">
        <v>12</v>
      </c>
      <c r="H337" s="16"/>
      <c r="I337" s="61">
        <v>4525.3</v>
      </c>
      <c r="J337" s="65">
        <v>68.400000000000006</v>
      </c>
      <c r="K337" s="65"/>
      <c r="L337" s="65">
        <v>30</v>
      </c>
      <c r="M337" s="79">
        <f t="shared" si="243"/>
        <v>4623.7</v>
      </c>
      <c r="N337" s="79"/>
      <c r="O337" s="77"/>
      <c r="P337" s="77">
        <f>-328.79282+407.79282</f>
        <v>79</v>
      </c>
      <c r="Q337" s="77"/>
      <c r="R337" s="77">
        <v>552.20717999999999</v>
      </c>
      <c r="S337" s="77">
        <f>M337+N337+O337+P337+Q337+R337</f>
        <v>5254.9071800000002</v>
      </c>
      <c r="T337" s="77"/>
      <c r="U337" s="77"/>
      <c r="V337" s="77"/>
      <c r="W337" s="98">
        <f t="shared" si="244"/>
        <v>5254.9071800000002</v>
      </c>
      <c r="X337" s="98"/>
      <c r="Y337" s="98">
        <v>150</v>
      </c>
      <c r="Z337" s="98"/>
      <c r="AA337" s="98"/>
      <c r="AB337" s="65">
        <f t="shared" si="245"/>
        <v>5404.9071800000002</v>
      </c>
      <c r="AC337" s="26"/>
      <c r="AD337" s="26"/>
      <c r="AE337" s="26"/>
    </row>
    <row r="338" spans="1:31" x14ac:dyDescent="0.2">
      <c r="A338" s="84" t="s">
        <v>0</v>
      </c>
      <c r="B338" s="8" t="s">
        <v>23</v>
      </c>
      <c r="C338" s="2">
        <v>908</v>
      </c>
      <c r="D338" s="2" t="s">
        <v>20</v>
      </c>
      <c r="E338" s="2" t="s">
        <v>9</v>
      </c>
      <c r="F338" s="2" t="s">
        <v>215</v>
      </c>
      <c r="G338" s="9" t="s">
        <v>24</v>
      </c>
      <c r="H338" s="16"/>
      <c r="I338" s="61">
        <v>1029.7</v>
      </c>
      <c r="J338" s="65">
        <v>-68.400000000000006</v>
      </c>
      <c r="K338" s="65"/>
      <c r="L338" s="65"/>
      <c r="M338" s="79">
        <f t="shared" si="243"/>
        <v>961.30000000000007</v>
      </c>
      <c r="N338" s="79"/>
      <c r="O338" s="77"/>
      <c r="P338" s="77"/>
      <c r="Q338" s="77"/>
      <c r="R338" s="77"/>
      <c r="S338" s="77">
        <f>M338+N338+O338+P338+Q338</f>
        <v>961.30000000000007</v>
      </c>
      <c r="T338" s="77"/>
      <c r="U338" s="77"/>
      <c r="V338" s="77"/>
      <c r="W338" s="98">
        <f t="shared" si="244"/>
        <v>961.30000000000007</v>
      </c>
      <c r="X338" s="98"/>
      <c r="Y338" s="98">
        <v>-150</v>
      </c>
      <c r="Z338" s="98"/>
      <c r="AA338" s="98"/>
      <c r="AB338" s="65">
        <f t="shared" si="245"/>
        <v>811.30000000000007</v>
      </c>
      <c r="AC338" s="26"/>
      <c r="AD338" s="26"/>
      <c r="AE338" s="26"/>
    </row>
    <row r="339" spans="1:31" x14ac:dyDescent="0.2">
      <c r="A339" s="91"/>
      <c r="B339" s="1" t="s">
        <v>104</v>
      </c>
      <c r="C339" s="2">
        <v>908</v>
      </c>
      <c r="D339" s="3" t="s">
        <v>20</v>
      </c>
      <c r="E339" s="3" t="s">
        <v>14</v>
      </c>
      <c r="F339" s="2"/>
      <c r="G339" s="9"/>
      <c r="H339" s="16"/>
      <c r="I339" s="61">
        <f>I340</f>
        <v>50</v>
      </c>
      <c r="J339" s="61">
        <f t="shared" ref="J339:Z340" si="246">J340</f>
        <v>0</v>
      </c>
      <c r="K339" s="61">
        <f t="shared" si="246"/>
        <v>0</v>
      </c>
      <c r="L339" s="61">
        <f t="shared" si="246"/>
        <v>0</v>
      </c>
      <c r="M339" s="75">
        <f t="shared" si="246"/>
        <v>50</v>
      </c>
      <c r="N339" s="75">
        <f t="shared" si="246"/>
        <v>0</v>
      </c>
      <c r="O339" s="75">
        <f t="shared" si="246"/>
        <v>0</v>
      </c>
      <c r="P339" s="75">
        <f t="shared" si="246"/>
        <v>0</v>
      </c>
      <c r="Q339" s="75">
        <f t="shared" si="246"/>
        <v>0</v>
      </c>
      <c r="R339" s="75">
        <f t="shared" si="246"/>
        <v>0</v>
      </c>
      <c r="S339" s="90">
        <f t="shared" si="246"/>
        <v>50</v>
      </c>
      <c r="T339" s="90">
        <f t="shared" si="246"/>
        <v>0</v>
      </c>
      <c r="U339" s="90">
        <f t="shared" si="246"/>
        <v>0</v>
      </c>
      <c r="V339" s="90">
        <f t="shared" si="246"/>
        <v>0</v>
      </c>
      <c r="W339" s="96">
        <f t="shared" si="246"/>
        <v>50</v>
      </c>
      <c r="X339" s="96">
        <f t="shared" si="246"/>
        <v>0</v>
      </c>
      <c r="Y339" s="96">
        <f t="shared" si="246"/>
        <v>0</v>
      </c>
      <c r="Z339" s="96">
        <f t="shared" si="246"/>
        <v>0</v>
      </c>
      <c r="AA339" s="96"/>
      <c r="AB339" s="86">
        <f t="shared" ref="AB339" si="247">AB340</f>
        <v>50</v>
      </c>
      <c r="AC339" s="26"/>
      <c r="AD339" s="26"/>
      <c r="AE339" s="26"/>
    </row>
    <row r="340" spans="1:31" x14ac:dyDescent="0.2">
      <c r="A340" s="91"/>
      <c r="B340" s="8" t="s">
        <v>31</v>
      </c>
      <c r="C340" s="2">
        <v>908</v>
      </c>
      <c r="D340" s="2" t="s">
        <v>20</v>
      </c>
      <c r="E340" s="3" t="s">
        <v>14</v>
      </c>
      <c r="F340" s="2" t="s">
        <v>147</v>
      </c>
      <c r="G340" s="9" t="s">
        <v>0</v>
      </c>
      <c r="H340" s="16"/>
      <c r="I340" s="61">
        <f>I341</f>
        <v>50</v>
      </c>
      <c r="J340" s="61">
        <f t="shared" si="246"/>
        <v>0</v>
      </c>
      <c r="K340" s="61">
        <f t="shared" si="246"/>
        <v>0</v>
      </c>
      <c r="L340" s="61">
        <f t="shared" si="246"/>
        <v>0</v>
      </c>
      <c r="M340" s="75">
        <f t="shared" si="246"/>
        <v>50</v>
      </c>
      <c r="N340" s="75">
        <f t="shared" si="246"/>
        <v>0</v>
      </c>
      <c r="O340" s="75">
        <f t="shared" si="246"/>
        <v>0</v>
      </c>
      <c r="P340" s="75">
        <f t="shared" si="246"/>
        <v>0</v>
      </c>
      <c r="Q340" s="75">
        <f t="shared" si="246"/>
        <v>0</v>
      </c>
      <c r="R340" s="75">
        <f t="shared" si="246"/>
        <v>0</v>
      </c>
      <c r="S340" s="90">
        <f t="shared" si="246"/>
        <v>50</v>
      </c>
      <c r="T340" s="90">
        <f t="shared" si="246"/>
        <v>0</v>
      </c>
      <c r="U340" s="90">
        <f t="shared" si="246"/>
        <v>0</v>
      </c>
      <c r="V340" s="90">
        <f t="shared" si="246"/>
        <v>0</v>
      </c>
      <c r="W340" s="96">
        <f t="shared" si="246"/>
        <v>50</v>
      </c>
      <c r="X340" s="96">
        <f t="shared" si="246"/>
        <v>0</v>
      </c>
      <c r="Y340" s="96">
        <f t="shared" si="246"/>
        <v>0</v>
      </c>
      <c r="Z340" s="96">
        <f t="shared" si="246"/>
        <v>0</v>
      </c>
      <c r="AA340" s="96"/>
      <c r="AB340" s="86">
        <f t="shared" ref="AB340" si="248">AB341</f>
        <v>50</v>
      </c>
      <c r="AC340" s="26"/>
      <c r="AD340" s="26"/>
      <c r="AE340" s="26"/>
    </row>
    <row r="341" spans="1:31" x14ac:dyDescent="0.2">
      <c r="A341" s="91"/>
      <c r="B341" s="1" t="s">
        <v>105</v>
      </c>
      <c r="C341" s="2">
        <v>908</v>
      </c>
      <c r="D341" s="3" t="s">
        <v>20</v>
      </c>
      <c r="E341" s="3" t="s">
        <v>14</v>
      </c>
      <c r="F341" s="2" t="s">
        <v>217</v>
      </c>
      <c r="G341" s="9"/>
      <c r="H341" s="16"/>
      <c r="I341" s="61">
        <f>I342+I344</f>
        <v>50</v>
      </c>
      <c r="J341" s="61">
        <f t="shared" ref="J341:AB341" si="249">J342+J344</f>
        <v>0</v>
      </c>
      <c r="K341" s="61">
        <f t="shared" si="249"/>
        <v>0</v>
      </c>
      <c r="L341" s="61">
        <f t="shared" si="249"/>
        <v>0</v>
      </c>
      <c r="M341" s="75">
        <f t="shared" si="249"/>
        <v>50</v>
      </c>
      <c r="N341" s="75">
        <f t="shared" si="249"/>
        <v>0</v>
      </c>
      <c r="O341" s="75">
        <f t="shared" si="249"/>
        <v>0</v>
      </c>
      <c r="P341" s="75">
        <f t="shared" si="249"/>
        <v>0</v>
      </c>
      <c r="Q341" s="75">
        <f t="shared" si="249"/>
        <v>0</v>
      </c>
      <c r="R341" s="75">
        <f t="shared" si="249"/>
        <v>0</v>
      </c>
      <c r="S341" s="90">
        <f t="shared" si="249"/>
        <v>50</v>
      </c>
      <c r="T341" s="90">
        <f t="shared" si="249"/>
        <v>0</v>
      </c>
      <c r="U341" s="90">
        <f t="shared" si="249"/>
        <v>0</v>
      </c>
      <c r="V341" s="90">
        <f t="shared" si="249"/>
        <v>0</v>
      </c>
      <c r="W341" s="96">
        <f t="shared" si="249"/>
        <v>50</v>
      </c>
      <c r="X341" s="96">
        <f t="shared" si="249"/>
        <v>0</v>
      </c>
      <c r="Y341" s="96">
        <f t="shared" si="249"/>
        <v>0</v>
      </c>
      <c r="Z341" s="96">
        <f t="shared" si="249"/>
        <v>0</v>
      </c>
      <c r="AA341" s="96"/>
      <c r="AB341" s="86">
        <f t="shared" si="249"/>
        <v>50</v>
      </c>
      <c r="AC341" s="26"/>
      <c r="AD341" s="26"/>
      <c r="AE341" s="26"/>
    </row>
    <row r="342" spans="1:31" x14ac:dyDescent="0.2">
      <c r="A342" s="91"/>
      <c r="B342" s="1" t="s">
        <v>106</v>
      </c>
      <c r="C342" s="2">
        <v>908</v>
      </c>
      <c r="D342" s="3" t="s">
        <v>20</v>
      </c>
      <c r="E342" s="3" t="s">
        <v>14</v>
      </c>
      <c r="F342" s="2" t="s">
        <v>218</v>
      </c>
      <c r="G342" s="9"/>
      <c r="H342" s="16"/>
      <c r="I342" s="61">
        <f>I343</f>
        <v>40</v>
      </c>
      <c r="J342" s="61">
        <f t="shared" ref="J342:AB342" si="250">J343</f>
        <v>0</v>
      </c>
      <c r="K342" s="61">
        <f t="shared" si="250"/>
        <v>0</v>
      </c>
      <c r="L342" s="61">
        <f t="shared" si="250"/>
        <v>0</v>
      </c>
      <c r="M342" s="75">
        <f t="shared" si="250"/>
        <v>40</v>
      </c>
      <c r="N342" s="75">
        <f t="shared" si="250"/>
        <v>0</v>
      </c>
      <c r="O342" s="75">
        <f t="shared" si="250"/>
        <v>0</v>
      </c>
      <c r="P342" s="75">
        <f t="shared" si="250"/>
        <v>0</v>
      </c>
      <c r="Q342" s="75">
        <f t="shared" si="250"/>
        <v>0</v>
      </c>
      <c r="R342" s="75">
        <f t="shared" si="250"/>
        <v>0</v>
      </c>
      <c r="S342" s="90">
        <f t="shared" si="250"/>
        <v>40</v>
      </c>
      <c r="T342" s="90">
        <f t="shared" si="250"/>
        <v>0</v>
      </c>
      <c r="U342" s="90">
        <f t="shared" si="250"/>
        <v>0</v>
      </c>
      <c r="V342" s="90">
        <f t="shared" si="250"/>
        <v>0</v>
      </c>
      <c r="W342" s="96">
        <f t="shared" si="250"/>
        <v>40</v>
      </c>
      <c r="X342" s="96">
        <f t="shared" si="250"/>
        <v>0</v>
      </c>
      <c r="Y342" s="96">
        <f t="shared" si="250"/>
        <v>0</v>
      </c>
      <c r="Z342" s="96">
        <f t="shared" si="250"/>
        <v>0</v>
      </c>
      <c r="AA342" s="96"/>
      <c r="AB342" s="86">
        <f t="shared" si="250"/>
        <v>40</v>
      </c>
      <c r="AC342" s="26"/>
      <c r="AD342" s="26"/>
      <c r="AE342" s="26"/>
    </row>
    <row r="343" spans="1:31" x14ac:dyDescent="0.2">
      <c r="A343" s="91"/>
      <c r="B343" s="8" t="s">
        <v>187</v>
      </c>
      <c r="C343" s="2">
        <v>908</v>
      </c>
      <c r="D343" s="2" t="s">
        <v>20</v>
      </c>
      <c r="E343" s="3" t="s">
        <v>14</v>
      </c>
      <c r="F343" s="2" t="s">
        <v>218</v>
      </c>
      <c r="G343" s="9" t="s">
        <v>12</v>
      </c>
      <c r="H343" s="16"/>
      <c r="I343" s="61">
        <v>40</v>
      </c>
      <c r="J343" s="65"/>
      <c r="K343" s="65"/>
      <c r="L343" s="65"/>
      <c r="M343" s="79">
        <f>I343+J343+K343+L343</f>
        <v>40</v>
      </c>
      <c r="N343" s="79"/>
      <c r="O343" s="77"/>
      <c r="P343" s="77"/>
      <c r="Q343" s="77"/>
      <c r="R343" s="77"/>
      <c r="S343" s="77">
        <f>M343+N343+O343+P343+Q343</f>
        <v>40</v>
      </c>
      <c r="T343" s="77"/>
      <c r="U343" s="77"/>
      <c r="V343" s="77"/>
      <c r="W343" s="98">
        <f>S343+T343+U343+V343</f>
        <v>40</v>
      </c>
      <c r="X343" s="98"/>
      <c r="Y343" s="98"/>
      <c r="Z343" s="98"/>
      <c r="AA343" s="98"/>
      <c r="AB343" s="65">
        <f>W343+X343+Y343+Z343</f>
        <v>40</v>
      </c>
      <c r="AC343" s="26"/>
      <c r="AD343" s="26"/>
      <c r="AE343" s="26"/>
    </row>
    <row r="344" spans="1:31" ht="31.5" x14ac:dyDescent="0.2">
      <c r="A344" s="91"/>
      <c r="B344" s="8" t="s">
        <v>60</v>
      </c>
      <c r="C344" s="2">
        <v>908</v>
      </c>
      <c r="D344" s="3" t="s">
        <v>20</v>
      </c>
      <c r="E344" s="3" t="s">
        <v>14</v>
      </c>
      <c r="F344" s="2" t="s">
        <v>219</v>
      </c>
      <c r="G344" s="9"/>
      <c r="H344" s="16"/>
      <c r="I344" s="61">
        <f>I345</f>
        <v>10</v>
      </c>
      <c r="J344" s="61">
        <f t="shared" ref="J344:AB344" si="251">J345</f>
        <v>0</v>
      </c>
      <c r="K344" s="61">
        <f t="shared" si="251"/>
        <v>0</v>
      </c>
      <c r="L344" s="61">
        <f t="shared" si="251"/>
        <v>0</v>
      </c>
      <c r="M344" s="75">
        <f t="shared" si="251"/>
        <v>10</v>
      </c>
      <c r="N344" s="75">
        <f t="shared" si="251"/>
        <v>0</v>
      </c>
      <c r="O344" s="75">
        <f t="shared" si="251"/>
        <v>0</v>
      </c>
      <c r="P344" s="75">
        <f t="shared" si="251"/>
        <v>0</v>
      </c>
      <c r="Q344" s="75">
        <f t="shared" si="251"/>
        <v>0</v>
      </c>
      <c r="R344" s="75">
        <f t="shared" si="251"/>
        <v>0</v>
      </c>
      <c r="S344" s="90">
        <f t="shared" si="251"/>
        <v>10</v>
      </c>
      <c r="T344" s="90">
        <f t="shared" si="251"/>
        <v>0</v>
      </c>
      <c r="U344" s="90">
        <f t="shared" si="251"/>
        <v>0</v>
      </c>
      <c r="V344" s="90">
        <f t="shared" si="251"/>
        <v>0</v>
      </c>
      <c r="W344" s="96">
        <f t="shared" si="251"/>
        <v>10</v>
      </c>
      <c r="X344" s="96">
        <f t="shared" si="251"/>
        <v>0</v>
      </c>
      <c r="Y344" s="96">
        <f t="shared" si="251"/>
        <v>0</v>
      </c>
      <c r="Z344" s="96">
        <f t="shared" si="251"/>
        <v>0</v>
      </c>
      <c r="AA344" s="96"/>
      <c r="AB344" s="86">
        <f t="shared" si="251"/>
        <v>10</v>
      </c>
      <c r="AC344" s="26"/>
      <c r="AD344" s="26"/>
      <c r="AE344" s="26"/>
    </row>
    <row r="345" spans="1:31" x14ac:dyDescent="0.2">
      <c r="A345" s="91"/>
      <c r="B345" s="8" t="s">
        <v>187</v>
      </c>
      <c r="C345" s="2">
        <v>908</v>
      </c>
      <c r="D345" s="2" t="s">
        <v>20</v>
      </c>
      <c r="E345" s="3" t="s">
        <v>14</v>
      </c>
      <c r="F345" s="2" t="s">
        <v>219</v>
      </c>
      <c r="G345" s="9" t="s">
        <v>12</v>
      </c>
      <c r="H345" s="16"/>
      <c r="I345" s="61">
        <v>10</v>
      </c>
      <c r="J345" s="65"/>
      <c r="K345" s="65"/>
      <c r="L345" s="65"/>
      <c r="M345" s="79">
        <f>I345+J345+K345+L345</f>
        <v>10</v>
      </c>
      <c r="N345" s="79"/>
      <c r="O345" s="77"/>
      <c r="P345" s="77"/>
      <c r="Q345" s="77"/>
      <c r="R345" s="77"/>
      <c r="S345" s="77">
        <f>M345+N345+O345+P345+Q345</f>
        <v>10</v>
      </c>
      <c r="T345" s="77"/>
      <c r="U345" s="77"/>
      <c r="V345" s="77"/>
      <c r="W345" s="98">
        <f>S345+T345+U345+V345</f>
        <v>10</v>
      </c>
      <c r="X345" s="98"/>
      <c r="Y345" s="98"/>
      <c r="Z345" s="98"/>
      <c r="AA345" s="98"/>
      <c r="AB345" s="65">
        <f>W345+X345+Y345+Z345</f>
        <v>10</v>
      </c>
      <c r="AC345" s="26"/>
      <c r="AD345" s="26"/>
      <c r="AE345" s="26"/>
    </row>
    <row r="346" spans="1:31" x14ac:dyDescent="0.2">
      <c r="A346" s="91"/>
      <c r="B346" s="1" t="s">
        <v>54</v>
      </c>
      <c r="C346" s="2">
        <v>908</v>
      </c>
      <c r="D346" s="3" t="s">
        <v>20</v>
      </c>
      <c r="E346" s="3" t="s">
        <v>55</v>
      </c>
      <c r="F346" s="2"/>
      <c r="G346" s="9"/>
      <c r="H346" s="16"/>
      <c r="I346" s="61">
        <f>I347+I350+I357+I360+I375+I369+I354</f>
        <v>2225.4</v>
      </c>
      <c r="J346" s="61">
        <f>J347+J350+J357+J360+J375+J369+J354</f>
        <v>0</v>
      </c>
      <c r="K346" s="61">
        <f>K347+K350+K357+K360+K375+K369+K354</f>
        <v>0</v>
      </c>
      <c r="L346" s="61">
        <f>L347+L350+L357+L360+L375+L369+L354</f>
        <v>0</v>
      </c>
      <c r="M346" s="75">
        <f>M347+M350+M357+M360+M375+M369+M354</f>
        <v>2225.4</v>
      </c>
      <c r="N346" s="75">
        <f t="shared" ref="N346:AB346" si="252">N347+N350+N357+N360+N375+N369+N354</f>
        <v>1500</v>
      </c>
      <c r="O346" s="75">
        <f t="shared" si="252"/>
        <v>0</v>
      </c>
      <c r="P346" s="75">
        <f t="shared" si="252"/>
        <v>40</v>
      </c>
      <c r="Q346" s="75">
        <f t="shared" si="252"/>
        <v>0</v>
      </c>
      <c r="R346" s="75">
        <f t="shared" si="252"/>
        <v>0</v>
      </c>
      <c r="S346" s="90">
        <f t="shared" si="252"/>
        <v>3765.4</v>
      </c>
      <c r="T346" s="90">
        <f t="shared" si="252"/>
        <v>0</v>
      </c>
      <c r="U346" s="90">
        <f t="shared" si="252"/>
        <v>-100</v>
      </c>
      <c r="V346" s="90">
        <f t="shared" si="252"/>
        <v>0</v>
      </c>
      <c r="W346" s="96">
        <f>W347+W350+W357+W360+W375+W369+W354</f>
        <v>3665.4</v>
      </c>
      <c r="X346" s="96">
        <f t="shared" si="252"/>
        <v>0</v>
      </c>
      <c r="Y346" s="96">
        <f t="shared" si="252"/>
        <v>-1287.8396600000001</v>
      </c>
      <c r="Z346" s="96">
        <f t="shared" si="252"/>
        <v>0</v>
      </c>
      <c r="AA346" s="96"/>
      <c r="AB346" s="86">
        <f t="shared" si="252"/>
        <v>2377.56034</v>
      </c>
      <c r="AC346" s="26"/>
      <c r="AD346" s="26"/>
      <c r="AE346" s="26"/>
    </row>
    <row r="347" spans="1:31" ht="31.5" x14ac:dyDescent="0.2">
      <c r="A347" s="91"/>
      <c r="B347" s="36" t="s">
        <v>70</v>
      </c>
      <c r="C347" s="2">
        <v>908</v>
      </c>
      <c r="D347" s="3" t="s">
        <v>20</v>
      </c>
      <c r="E347" s="3" t="s">
        <v>55</v>
      </c>
      <c r="F347" s="2" t="s">
        <v>159</v>
      </c>
      <c r="G347" s="9" t="s">
        <v>0</v>
      </c>
      <c r="H347" s="16"/>
      <c r="I347" s="61">
        <f>I348</f>
        <v>22</v>
      </c>
      <c r="J347" s="61">
        <f t="shared" ref="J347:Z348" si="253">J348</f>
        <v>0</v>
      </c>
      <c r="K347" s="61">
        <f t="shared" si="253"/>
        <v>0</v>
      </c>
      <c r="L347" s="61">
        <f t="shared" si="253"/>
        <v>0</v>
      </c>
      <c r="M347" s="75">
        <f t="shared" si="253"/>
        <v>22</v>
      </c>
      <c r="N347" s="75">
        <f t="shared" si="253"/>
        <v>0</v>
      </c>
      <c r="O347" s="75">
        <f t="shared" si="253"/>
        <v>0</v>
      </c>
      <c r="P347" s="75">
        <f t="shared" si="253"/>
        <v>0</v>
      </c>
      <c r="Q347" s="75">
        <f t="shared" si="253"/>
        <v>0</v>
      </c>
      <c r="R347" s="75">
        <f t="shared" si="253"/>
        <v>0</v>
      </c>
      <c r="S347" s="90">
        <f t="shared" si="253"/>
        <v>22</v>
      </c>
      <c r="T347" s="90">
        <f t="shared" si="253"/>
        <v>0</v>
      </c>
      <c r="U347" s="90">
        <f t="shared" si="253"/>
        <v>0</v>
      </c>
      <c r="V347" s="90">
        <f t="shared" si="253"/>
        <v>0</v>
      </c>
      <c r="W347" s="96">
        <f t="shared" si="253"/>
        <v>22</v>
      </c>
      <c r="X347" s="96">
        <f t="shared" si="253"/>
        <v>0</v>
      </c>
      <c r="Y347" s="96">
        <f t="shared" si="253"/>
        <v>0</v>
      </c>
      <c r="Z347" s="96">
        <f t="shared" si="253"/>
        <v>0</v>
      </c>
      <c r="AA347" s="96"/>
      <c r="AB347" s="86">
        <f t="shared" ref="AB347:AB348" si="254">AB348</f>
        <v>22</v>
      </c>
      <c r="AC347" s="26"/>
      <c r="AD347" s="26"/>
      <c r="AE347" s="26"/>
    </row>
    <row r="348" spans="1:31" ht="31.5" x14ac:dyDescent="0.2">
      <c r="A348" s="91"/>
      <c r="B348" s="25" t="s">
        <v>161</v>
      </c>
      <c r="C348" s="2">
        <v>908</v>
      </c>
      <c r="D348" s="3" t="s">
        <v>20</v>
      </c>
      <c r="E348" s="3" t="s">
        <v>55</v>
      </c>
      <c r="F348" s="2" t="s">
        <v>160</v>
      </c>
      <c r="G348" s="9" t="s">
        <v>0</v>
      </c>
      <c r="H348" s="16"/>
      <c r="I348" s="61">
        <f>I349</f>
        <v>22</v>
      </c>
      <c r="J348" s="61">
        <f t="shared" si="253"/>
        <v>0</v>
      </c>
      <c r="K348" s="61">
        <f t="shared" si="253"/>
        <v>0</v>
      </c>
      <c r="L348" s="61">
        <f t="shared" si="253"/>
        <v>0</v>
      </c>
      <c r="M348" s="75">
        <f t="shared" si="253"/>
        <v>22</v>
      </c>
      <c r="N348" s="75">
        <f t="shared" si="253"/>
        <v>0</v>
      </c>
      <c r="O348" s="75">
        <f t="shared" si="253"/>
        <v>0</v>
      </c>
      <c r="P348" s="75">
        <f t="shared" si="253"/>
        <v>0</v>
      </c>
      <c r="Q348" s="75">
        <f t="shared" si="253"/>
        <v>0</v>
      </c>
      <c r="R348" s="75">
        <f t="shared" si="253"/>
        <v>0</v>
      </c>
      <c r="S348" s="90">
        <f t="shared" si="253"/>
        <v>22</v>
      </c>
      <c r="T348" s="90">
        <f t="shared" si="253"/>
        <v>0</v>
      </c>
      <c r="U348" s="90">
        <f t="shared" si="253"/>
        <v>0</v>
      </c>
      <c r="V348" s="90">
        <f t="shared" si="253"/>
        <v>0</v>
      </c>
      <c r="W348" s="96">
        <f t="shared" si="253"/>
        <v>22</v>
      </c>
      <c r="X348" s="96">
        <f t="shared" si="253"/>
        <v>0</v>
      </c>
      <c r="Y348" s="96">
        <f t="shared" si="253"/>
        <v>0</v>
      </c>
      <c r="Z348" s="96">
        <f t="shared" si="253"/>
        <v>0</v>
      </c>
      <c r="AA348" s="96"/>
      <c r="AB348" s="86">
        <f t="shared" si="254"/>
        <v>22</v>
      </c>
      <c r="AC348" s="26"/>
      <c r="AD348" s="26"/>
      <c r="AE348" s="26"/>
    </row>
    <row r="349" spans="1:31" x14ac:dyDescent="0.2">
      <c r="A349" s="91"/>
      <c r="B349" s="8" t="s">
        <v>187</v>
      </c>
      <c r="C349" s="2">
        <v>908</v>
      </c>
      <c r="D349" s="3" t="s">
        <v>20</v>
      </c>
      <c r="E349" s="3" t="s">
        <v>55</v>
      </c>
      <c r="F349" s="2" t="s">
        <v>160</v>
      </c>
      <c r="G349" s="9">
        <v>200</v>
      </c>
      <c r="H349" s="16"/>
      <c r="I349" s="61">
        <v>22</v>
      </c>
      <c r="J349" s="65"/>
      <c r="K349" s="65"/>
      <c r="L349" s="65"/>
      <c r="M349" s="79">
        <f>I349+J349+K349+L349</f>
        <v>22</v>
      </c>
      <c r="N349" s="79"/>
      <c r="O349" s="77"/>
      <c r="P349" s="77"/>
      <c r="Q349" s="77"/>
      <c r="R349" s="77"/>
      <c r="S349" s="77">
        <f>M349+N349+O349+P349+Q349</f>
        <v>22</v>
      </c>
      <c r="T349" s="77"/>
      <c r="U349" s="77"/>
      <c r="V349" s="77"/>
      <c r="W349" s="98">
        <f>S349+T349+U349+V349</f>
        <v>22</v>
      </c>
      <c r="X349" s="98"/>
      <c r="Y349" s="98"/>
      <c r="Z349" s="98"/>
      <c r="AA349" s="98"/>
      <c r="AB349" s="65">
        <f>W349+X349+Y349+Z349</f>
        <v>22</v>
      </c>
      <c r="AC349" s="26"/>
      <c r="AD349" s="26"/>
      <c r="AE349" s="26"/>
    </row>
    <row r="350" spans="1:31" x14ac:dyDescent="0.2">
      <c r="A350" s="91"/>
      <c r="B350" s="1" t="s">
        <v>111</v>
      </c>
      <c r="C350" s="2">
        <v>908</v>
      </c>
      <c r="D350" s="3" t="s">
        <v>20</v>
      </c>
      <c r="E350" s="3" t="s">
        <v>55</v>
      </c>
      <c r="F350" s="2" t="s">
        <v>220</v>
      </c>
      <c r="G350" s="9"/>
      <c r="H350" s="16"/>
      <c r="I350" s="61">
        <f t="shared" ref="I350:X352" si="255">I351</f>
        <v>50</v>
      </c>
      <c r="J350" s="61">
        <f t="shared" si="255"/>
        <v>0</v>
      </c>
      <c r="K350" s="61">
        <f t="shared" si="255"/>
        <v>0</v>
      </c>
      <c r="L350" s="61">
        <f t="shared" si="255"/>
        <v>0</v>
      </c>
      <c r="M350" s="75">
        <f t="shared" si="255"/>
        <v>50</v>
      </c>
      <c r="N350" s="75">
        <f t="shared" si="255"/>
        <v>0</v>
      </c>
      <c r="O350" s="75">
        <f t="shared" si="255"/>
        <v>0</v>
      </c>
      <c r="P350" s="75">
        <f t="shared" si="255"/>
        <v>0</v>
      </c>
      <c r="Q350" s="75">
        <f t="shared" si="255"/>
        <v>0</v>
      </c>
      <c r="R350" s="75">
        <f t="shared" si="255"/>
        <v>0</v>
      </c>
      <c r="S350" s="90">
        <f t="shared" si="255"/>
        <v>50</v>
      </c>
      <c r="T350" s="90">
        <f t="shared" si="255"/>
        <v>0</v>
      </c>
      <c r="U350" s="90">
        <f t="shared" si="255"/>
        <v>0</v>
      </c>
      <c r="V350" s="90">
        <f t="shared" si="255"/>
        <v>0</v>
      </c>
      <c r="W350" s="96">
        <f t="shared" si="255"/>
        <v>50</v>
      </c>
      <c r="X350" s="96">
        <f t="shared" si="255"/>
        <v>0</v>
      </c>
      <c r="Y350" s="96">
        <f t="shared" ref="Y350:AB352" si="256">Y351</f>
        <v>0</v>
      </c>
      <c r="Z350" s="96">
        <f t="shared" si="256"/>
        <v>0</v>
      </c>
      <c r="AA350" s="96"/>
      <c r="AB350" s="86">
        <f t="shared" si="256"/>
        <v>50</v>
      </c>
      <c r="AC350" s="26"/>
      <c r="AD350" s="26"/>
      <c r="AE350" s="26"/>
    </row>
    <row r="351" spans="1:31" ht="31.5" x14ac:dyDescent="0.2">
      <c r="A351" s="91"/>
      <c r="B351" s="1" t="s">
        <v>125</v>
      </c>
      <c r="C351" s="2">
        <v>908</v>
      </c>
      <c r="D351" s="3" t="s">
        <v>20</v>
      </c>
      <c r="E351" s="3" t="s">
        <v>55</v>
      </c>
      <c r="F351" s="2" t="s">
        <v>221</v>
      </c>
      <c r="G351" s="9"/>
      <c r="H351" s="16"/>
      <c r="I351" s="61">
        <f>I352</f>
        <v>50</v>
      </c>
      <c r="J351" s="61">
        <f t="shared" si="255"/>
        <v>0</v>
      </c>
      <c r="K351" s="61">
        <f t="shared" si="255"/>
        <v>0</v>
      </c>
      <c r="L351" s="61">
        <f t="shared" si="255"/>
        <v>0</v>
      </c>
      <c r="M351" s="75">
        <f t="shared" si="255"/>
        <v>50</v>
      </c>
      <c r="N351" s="75">
        <f t="shared" si="255"/>
        <v>0</v>
      </c>
      <c r="O351" s="75">
        <f t="shared" si="255"/>
        <v>0</v>
      </c>
      <c r="P351" s="75">
        <f t="shared" si="255"/>
        <v>0</v>
      </c>
      <c r="Q351" s="75">
        <f t="shared" si="255"/>
        <v>0</v>
      </c>
      <c r="R351" s="75">
        <f t="shared" si="255"/>
        <v>0</v>
      </c>
      <c r="S351" s="90">
        <f t="shared" si="255"/>
        <v>50</v>
      </c>
      <c r="T351" s="90">
        <f t="shared" si="255"/>
        <v>0</v>
      </c>
      <c r="U351" s="90">
        <f t="shared" si="255"/>
        <v>0</v>
      </c>
      <c r="V351" s="90">
        <f t="shared" si="255"/>
        <v>0</v>
      </c>
      <c r="W351" s="96">
        <f t="shared" si="255"/>
        <v>50</v>
      </c>
      <c r="X351" s="96">
        <f t="shared" si="255"/>
        <v>0</v>
      </c>
      <c r="Y351" s="96">
        <f t="shared" si="256"/>
        <v>0</v>
      </c>
      <c r="Z351" s="96">
        <f t="shared" si="256"/>
        <v>0</v>
      </c>
      <c r="AA351" s="96"/>
      <c r="AB351" s="86">
        <f t="shared" si="256"/>
        <v>50</v>
      </c>
      <c r="AC351" s="26"/>
      <c r="AD351" s="26"/>
      <c r="AE351" s="26"/>
    </row>
    <row r="352" spans="1:31" ht="31.5" x14ac:dyDescent="0.2">
      <c r="A352" s="91"/>
      <c r="B352" s="1" t="s">
        <v>222</v>
      </c>
      <c r="C352" s="2">
        <v>908</v>
      </c>
      <c r="D352" s="3" t="s">
        <v>20</v>
      </c>
      <c r="E352" s="3" t="s">
        <v>55</v>
      </c>
      <c r="F352" s="2" t="s">
        <v>223</v>
      </c>
      <c r="G352" s="9"/>
      <c r="H352" s="16"/>
      <c r="I352" s="61">
        <f>I353</f>
        <v>50</v>
      </c>
      <c r="J352" s="61">
        <f t="shared" si="255"/>
        <v>0</v>
      </c>
      <c r="K352" s="61">
        <f t="shared" si="255"/>
        <v>0</v>
      </c>
      <c r="L352" s="61">
        <f t="shared" si="255"/>
        <v>0</v>
      </c>
      <c r="M352" s="75">
        <f t="shared" si="255"/>
        <v>50</v>
      </c>
      <c r="N352" s="75">
        <f t="shared" si="255"/>
        <v>0</v>
      </c>
      <c r="O352" s="75">
        <f t="shared" si="255"/>
        <v>0</v>
      </c>
      <c r="P352" s="75">
        <f t="shared" si="255"/>
        <v>0</v>
      </c>
      <c r="Q352" s="75">
        <f t="shared" si="255"/>
        <v>0</v>
      </c>
      <c r="R352" s="75">
        <f t="shared" si="255"/>
        <v>0</v>
      </c>
      <c r="S352" s="90">
        <f t="shared" si="255"/>
        <v>50</v>
      </c>
      <c r="T352" s="90">
        <f t="shared" si="255"/>
        <v>0</v>
      </c>
      <c r="U352" s="90">
        <f t="shared" si="255"/>
        <v>0</v>
      </c>
      <c r="V352" s="90">
        <f t="shared" si="255"/>
        <v>0</v>
      </c>
      <c r="W352" s="96">
        <f t="shared" si="255"/>
        <v>50</v>
      </c>
      <c r="X352" s="96">
        <f t="shared" si="255"/>
        <v>0</v>
      </c>
      <c r="Y352" s="96">
        <f t="shared" si="256"/>
        <v>0</v>
      </c>
      <c r="Z352" s="96">
        <f t="shared" si="256"/>
        <v>0</v>
      </c>
      <c r="AA352" s="96"/>
      <c r="AB352" s="86">
        <f t="shared" si="256"/>
        <v>50</v>
      </c>
      <c r="AC352" s="26"/>
      <c r="AD352" s="26"/>
      <c r="AE352" s="26"/>
    </row>
    <row r="353" spans="1:31" x14ac:dyDescent="0.2">
      <c r="A353" s="91"/>
      <c r="B353" s="8" t="s">
        <v>187</v>
      </c>
      <c r="C353" s="2">
        <v>908</v>
      </c>
      <c r="D353" s="3" t="s">
        <v>20</v>
      </c>
      <c r="E353" s="3" t="s">
        <v>55</v>
      </c>
      <c r="F353" s="2" t="s">
        <v>223</v>
      </c>
      <c r="G353" s="9">
        <v>200</v>
      </c>
      <c r="H353" s="16"/>
      <c r="I353" s="61">
        <v>50</v>
      </c>
      <c r="J353" s="65"/>
      <c r="K353" s="65"/>
      <c r="L353" s="65"/>
      <c r="M353" s="79">
        <f>I353+J353+K353+L353</f>
        <v>50</v>
      </c>
      <c r="N353" s="79"/>
      <c r="O353" s="77"/>
      <c r="P353" s="77"/>
      <c r="Q353" s="77"/>
      <c r="R353" s="77"/>
      <c r="S353" s="77">
        <f>M353+N353+O353+P353+Q353</f>
        <v>50</v>
      </c>
      <c r="T353" s="77"/>
      <c r="U353" s="77"/>
      <c r="V353" s="77"/>
      <c r="W353" s="98">
        <f>S353+T353+U353+V353</f>
        <v>50</v>
      </c>
      <c r="X353" s="98"/>
      <c r="Y353" s="98"/>
      <c r="Z353" s="98"/>
      <c r="AA353" s="98"/>
      <c r="AB353" s="65">
        <f>W353+X353+Y353+Z353</f>
        <v>50</v>
      </c>
      <c r="AC353" s="26"/>
      <c r="AD353" s="26"/>
      <c r="AE353" s="26"/>
    </row>
    <row r="354" spans="1:31" ht="36" customHeight="1" x14ac:dyDescent="0.2">
      <c r="A354" s="91"/>
      <c r="B354" s="1" t="s">
        <v>135</v>
      </c>
      <c r="C354" s="2">
        <v>908</v>
      </c>
      <c r="D354" s="3" t="s">
        <v>20</v>
      </c>
      <c r="E354" s="3" t="s">
        <v>55</v>
      </c>
      <c r="F354" s="5" t="s">
        <v>233</v>
      </c>
      <c r="G354" s="9"/>
      <c r="H354" s="16"/>
      <c r="I354" s="61">
        <f>I355</f>
        <v>500</v>
      </c>
      <c r="J354" s="61">
        <f t="shared" ref="J354:Z355" si="257">J355</f>
        <v>0</v>
      </c>
      <c r="K354" s="61">
        <f t="shared" si="257"/>
        <v>0</v>
      </c>
      <c r="L354" s="61">
        <f t="shared" si="257"/>
        <v>0</v>
      </c>
      <c r="M354" s="75">
        <f t="shared" si="257"/>
        <v>500</v>
      </c>
      <c r="N354" s="75">
        <f t="shared" si="257"/>
        <v>0</v>
      </c>
      <c r="O354" s="75">
        <f t="shared" si="257"/>
        <v>0</v>
      </c>
      <c r="P354" s="75">
        <f t="shared" si="257"/>
        <v>0</v>
      </c>
      <c r="Q354" s="75">
        <f t="shared" si="257"/>
        <v>0</v>
      </c>
      <c r="R354" s="75">
        <f t="shared" si="257"/>
        <v>0</v>
      </c>
      <c r="S354" s="90">
        <f t="shared" si="257"/>
        <v>500</v>
      </c>
      <c r="T354" s="90">
        <f t="shared" si="257"/>
        <v>0</v>
      </c>
      <c r="U354" s="90">
        <f t="shared" si="257"/>
        <v>0</v>
      </c>
      <c r="V354" s="90">
        <f t="shared" si="257"/>
        <v>0</v>
      </c>
      <c r="W354" s="96">
        <f t="shared" si="257"/>
        <v>500</v>
      </c>
      <c r="X354" s="96">
        <f t="shared" si="257"/>
        <v>0</v>
      </c>
      <c r="Y354" s="96">
        <f t="shared" si="257"/>
        <v>-400</v>
      </c>
      <c r="Z354" s="96">
        <f t="shared" si="257"/>
        <v>0</v>
      </c>
      <c r="AA354" s="96"/>
      <c r="AB354" s="86">
        <f t="shared" ref="AB354:AB355" si="258">AB355</f>
        <v>100</v>
      </c>
      <c r="AC354" s="26"/>
      <c r="AD354" s="26"/>
      <c r="AE354" s="26"/>
    </row>
    <row r="355" spans="1:31" x14ac:dyDescent="0.2">
      <c r="A355" s="91"/>
      <c r="B355" s="59" t="s">
        <v>401</v>
      </c>
      <c r="C355" s="2">
        <v>908</v>
      </c>
      <c r="D355" s="3" t="s">
        <v>20</v>
      </c>
      <c r="E355" s="3" t="s">
        <v>55</v>
      </c>
      <c r="F355" s="5" t="s">
        <v>400</v>
      </c>
      <c r="G355" s="7"/>
      <c r="H355" s="18"/>
      <c r="I355" s="61">
        <f>I356</f>
        <v>500</v>
      </c>
      <c r="J355" s="61">
        <f t="shared" si="257"/>
        <v>0</v>
      </c>
      <c r="K355" s="61">
        <f t="shared" si="257"/>
        <v>0</v>
      </c>
      <c r="L355" s="61">
        <f t="shared" si="257"/>
        <v>0</v>
      </c>
      <c r="M355" s="75">
        <f t="shared" si="257"/>
        <v>500</v>
      </c>
      <c r="N355" s="75">
        <f t="shared" si="257"/>
        <v>0</v>
      </c>
      <c r="O355" s="75">
        <f t="shared" si="257"/>
        <v>0</v>
      </c>
      <c r="P355" s="75">
        <f t="shared" si="257"/>
        <v>0</v>
      </c>
      <c r="Q355" s="75">
        <f t="shared" si="257"/>
        <v>0</v>
      </c>
      <c r="R355" s="75">
        <f t="shared" si="257"/>
        <v>0</v>
      </c>
      <c r="S355" s="90">
        <f t="shared" si="257"/>
        <v>500</v>
      </c>
      <c r="T355" s="90">
        <f t="shared" si="257"/>
        <v>0</v>
      </c>
      <c r="U355" s="90">
        <f t="shared" si="257"/>
        <v>0</v>
      </c>
      <c r="V355" s="90">
        <f t="shared" si="257"/>
        <v>0</v>
      </c>
      <c r="W355" s="96">
        <f t="shared" si="257"/>
        <v>500</v>
      </c>
      <c r="X355" s="96">
        <f t="shared" si="257"/>
        <v>0</v>
      </c>
      <c r="Y355" s="96">
        <f t="shared" si="257"/>
        <v>-400</v>
      </c>
      <c r="Z355" s="96">
        <f t="shared" si="257"/>
        <v>0</v>
      </c>
      <c r="AA355" s="96"/>
      <c r="AB355" s="86">
        <f t="shared" si="258"/>
        <v>100</v>
      </c>
      <c r="AC355" s="26"/>
      <c r="AD355" s="26"/>
      <c r="AE355" s="26"/>
    </row>
    <row r="356" spans="1:31" x14ac:dyDescent="0.2">
      <c r="A356" s="91"/>
      <c r="B356" s="8" t="s">
        <v>187</v>
      </c>
      <c r="C356" s="2">
        <v>908</v>
      </c>
      <c r="D356" s="3" t="s">
        <v>20</v>
      </c>
      <c r="E356" s="3" t="s">
        <v>55</v>
      </c>
      <c r="F356" s="5" t="s">
        <v>400</v>
      </c>
      <c r="G356" s="7">
        <v>200</v>
      </c>
      <c r="H356" s="18"/>
      <c r="I356" s="61">
        <v>500</v>
      </c>
      <c r="J356" s="65"/>
      <c r="K356" s="65"/>
      <c r="L356" s="65"/>
      <c r="M356" s="79">
        <f>I356+J356+K356+L356</f>
        <v>500</v>
      </c>
      <c r="N356" s="79"/>
      <c r="O356" s="77"/>
      <c r="P356" s="77"/>
      <c r="Q356" s="77"/>
      <c r="R356" s="77"/>
      <c r="S356" s="77">
        <f>M356+N356+O356+P356+Q356</f>
        <v>500</v>
      </c>
      <c r="T356" s="77"/>
      <c r="U356" s="77"/>
      <c r="V356" s="77"/>
      <c r="W356" s="98">
        <f>S356+T356+U356+V356</f>
        <v>500</v>
      </c>
      <c r="X356" s="98"/>
      <c r="Y356" s="98">
        <v>-400</v>
      </c>
      <c r="Z356" s="98"/>
      <c r="AA356" s="98"/>
      <c r="AB356" s="65">
        <f>W356+X356+Y356+Z356</f>
        <v>100</v>
      </c>
      <c r="AC356" s="26"/>
      <c r="AD356" s="26"/>
      <c r="AE356" s="26"/>
    </row>
    <row r="357" spans="1:31" x14ac:dyDescent="0.2">
      <c r="A357" s="91"/>
      <c r="B357" s="1" t="s">
        <v>142</v>
      </c>
      <c r="C357" s="2">
        <v>908</v>
      </c>
      <c r="D357" s="2" t="s">
        <v>20</v>
      </c>
      <c r="E357" s="3" t="s">
        <v>55</v>
      </c>
      <c r="F357" s="2" t="s">
        <v>174</v>
      </c>
      <c r="G357" s="9"/>
      <c r="H357" s="16"/>
      <c r="I357" s="61">
        <f>I358</f>
        <v>805</v>
      </c>
      <c r="J357" s="61">
        <f t="shared" ref="J357:Z358" si="259">J358</f>
        <v>0</v>
      </c>
      <c r="K357" s="61">
        <f t="shared" si="259"/>
        <v>0</v>
      </c>
      <c r="L357" s="61">
        <f t="shared" si="259"/>
        <v>0</v>
      </c>
      <c r="M357" s="75">
        <f t="shared" si="259"/>
        <v>805</v>
      </c>
      <c r="N357" s="75">
        <f t="shared" si="259"/>
        <v>0</v>
      </c>
      <c r="O357" s="75">
        <f t="shared" si="259"/>
        <v>0</v>
      </c>
      <c r="P357" s="75">
        <f t="shared" si="259"/>
        <v>0</v>
      </c>
      <c r="Q357" s="75">
        <f t="shared" si="259"/>
        <v>0</v>
      </c>
      <c r="R357" s="75">
        <f t="shared" si="259"/>
        <v>0</v>
      </c>
      <c r="S357" s="90">
        <f>S358</f>
        <v>805</v>
      </c>
      <c r="T357" s="90">
        <f t="shared" si="259"/>
        <v>0</v>
      </c>
      <c r="U357" s="90">
        <f>U358</f>
        <v>0</v>
      </c>
      <c r="V357" s="90">
        <f>V358</f>
        <v>0</v>
      </c>
      <c r="W357" s="96">
        <f t="shared" si="259"/>
        <v>805</v>
      </c>
      <c r="X357" s="96">
        <f t="shared" si="259"/>
        <v>0</v>
      </c>
      <c r="Y357" s="96">
        <f t="shared" si="259"/>
        <v>0</v>
      </c>
      <c r="Z357" s="96">
        <f t="shared" si="259"/>
        <v>0</v>
      </c>
      <c r="AA357" s="96"/>
      <c r="AB357" s="86">
        <f t="shared" ref="AB357:AB358" si="260">AB358</f>
        <v>805</v>
      </c>
      <c r="AC357" s="26"/>
      <c r="AD357" s="26"/>
      <c r="AE357" s="26"/>
    </row>
    <row r="358" spans="1:31" ht="31.5" x14ac:dyDescent="0.2">
      <c r="A358" s="91"/>
      <c r="B358" s="35" t="s">
        <v>145</v>
      </c>
      <c r="C358" s="2">
        <v>908</v>
      </c>
      <c r="D358" s="2" t="s">
        <v>20</v>
      </c>
      <c r="E358" s="3" t="s">
        <v>55</v>
      </c>
      <c r="F358" s="11" t="s">
        <v>370</v>
      </c>
      <c r="G358" s="9"/>
      <c r="H358" s="16"/>
      <c r="I358" s="61">
        <f>I359</f>
        <v>805</v>
      </c>
      <c r="J358" s="61">
        <f t="shared" si="259"/>
        <v>0</v>
      </c>
      <c r="K358" s="61">
        <f t="shared" si="259"/>
        <v>0</v>
      </c>
      <c r="L358" s="61">
        <f t="shared" si="259"/>
        <v>0</v>
      </c>
      <c r="M358" s="75">
        <f t="shared" si="259"/>
        <v>805</v>
      </c>
      <c r="N358" s="75">
        <f t="shared" si="259"/>
        <v>0</v>
      </c>
      <c r="O358" s="75">
        <f t="shared" si="259"/>
        <v>0</v>
      </c>
      <c r="P358" s="75">
        <f t="shared" si="259"/>
        <v>0</v>
      </c>
      <c r="Q358" s="75">
        <f t="shared" si="259"/>
        <v>0</v>
      </c>
      <c r="R358" s="75">
        <f t="shared" si="259"/>
        <v>0</v>
      </c>
      <c r="S358" s="90">
        <f>S359</f>
        <v>805</v>
      </c>
      <c r="T358" s="90">
        <f t="shared" si="259"/>
        <v>0</v>
      </c>
      <c r="U358" s="90">
        <f t="shared" si="259"/>
        <v>0</v>
      </c>
      <c r="V358" s="90">
        <f t="shared" si="259"/>
        <v>0</v>
      </c>
      <c r="W358" s="96">
        <f t="shared" si="259"/>
        <v>805</v>
      </c>
      <c r="X358" s="96">
        <f t="shared" si="259"/>
        <v>0</v>
      </c>
      <c r="Y358" s="96">
        <f t="shared" si="259"/>
        <v>0</v>
      </c>
      <c r="Z358" s="96">
        <f t="shared" si="259"/>
        <v>0</v>
      </c>
      <c r="AA358" s="96"/>
      <c r="AB358" s="86">
        <f t="shared" si="260"/>
        <v>805</v>
      </c>
      <c r="AC358" s="26"/>
      <c r="AD358" s="26"/>
      <c r="AE358" s="26"/>
    </row>
    <row r="359" spans="1:31" x14ac:dyDescent="0.2">
      <c r="A359" s="91"/>
      <c r="B359" s="8" t="s">
        <v>187</v>
      </c>
      <c r="C359" s="2">
        <v>908</v>
      </c>
      <c r="D359" s="2" t="s">
        <v>20</v>
      </c>
      <c r="E359" s="3" t="s">
        <v>55</v>
      </c>
      <c r="F359" s="11" t="s">
        <v>370</v>
      </c>
      <c r="G359" s="9">
        <v>200</v>
      </c>
      <c r="H359" s="16"/>
      <c r="I359" s="61">
        <v>805</v>
      </c>
      <c r="J359" s="65"/>
      <c r="K359" s="65"/>
      <c r="L359" s="65"/>
      <c r="M359" s="79">
        <f>I359+J359+K359+L359</f>
        <v>805</v>
      </c>
      <c r="N359" s="79"/>
      <c r="O359" s="77"/>
      <c r="P359" s="77"/>
      <c r="Q359" s="77"/>
      <c r="R359" s="77"/>
      <c r="S359" s="77">
        <f>M359+N359+O359+P359+Q359</f>
        <v>805</v>
      </c>
      <c r="T359" s="77"/>
      <c r="U359" s="77"/>
      <c r="V359" s="77"/>
      <c r="W359" s="98">
        <f>S359+T359+U359+V359</f>
        <v>805</v>
      </c>
      <c r="X359" s="98"/>
      <c r="Y359" s="98"/>
      <c r="Z359" s="98"/>
      <c r="AA359" s="98"/>
      <c r="AB359" s="65">
        <f>W359+X359+Y359+Z359</f>
        <v>805</v>
      </c>
      <c r="AC359" s="26"/>
      <c r="AD359" s="26"/>
      <c r="AE359" s="26"/>
    </row>
    <row r="360" spans="1:31" ht="31.5" x14ac:dyDescent="0.2">
      <c r="A360" s="91"/>
      <c r="B360" s="1" t="s">
        <v>126</v>
      </c>
      <c r="C360" s="2">
        <v>908</v>
      </c>
      <c r="D360" s="3" t="s">
        <v>20</v>
      </c>
      <c r="E360" s="3" t="s">
        <v>55</v>
      </c>
      <c r="F360" s="2" t="s">
        <v>224</v>
      </c>
      <c r="G360" s="9"/>
      <c r="H360" s="16"/>
      <c r="I360" s="61">
        <f>I361</f>
        <v>265</v>
      </c>
      <c r="J360" s="61">
        <f t="shared" ref="J360:AB360" si="261">J361</f>
        <v>0</v>
      </c>
      <c r="K360" s="61">
        <f t="shared" si="261"/>
        <v>0</v>
      </c>
      <c r="L360" s="61">
        <f t="shared" si="261"/>
        <v>0</v>
      </c>
      <c r="M360" s="75">
        <f t="shared" si="261"/>
        <v>265</v>
      </c>
      <c r="N360" s="75">
        <f t="shared" si="261"/>
        <v>1500</v>
      </c>
      <c r="O360" s="75">
        <f t="shared" si="261"/>
        <v>0</v>
      </c>
      <c r="P360" s="75">
        <f t="shared" si="261"/>
        <v>-100</v>
      </c>
      <c r="Q360" s="75">
        <f t="shared" si="261"/>
        <v>0</v>
      </c>
      <c r="R360" s="75">
        <f t="shared" si="261"/>
        <v>0</v>
      </c>
      <c r="S360" s="90">
        <f t="shared" si="261"/>
        <v>1665</v>
      </c>
      <c r="T360" s="90">
        <f t="shared" si="261"/>
        <v>0</v>
      </c>
      <c r="U360" s="90">
        <f t="shared" si="261"/>
        <v>-200</v>
      </c>
      <c r="V360" s="90">
        <f t="shared" si="261"/>
        <v>0</v>
      </c>
      <c r="W360" s="96">
        <f t="shared" si="261"/>
        <v>1465</v>
      </c>
      <c r="X360" s="96">
        <f t="shared" si="261"/>
        <v>0</v>
      </c>
      <c r="Y360" s="96">
        <f t="shared" si="261"/>
        <v>-1140</v>
      </c>
      <c r="Z360" s="96">
        <f t="shared" si="261"/>
        <v>0</v>
      </c>
      <c r="AA360" s="96"/>
      <c r="AB360" s="86">
        <f t="shared" si="261"/>
        <v>325</v>
      </c>
      <c r="AC360" s="26"/>
      <c r="AD360" s="26"/>
      <c r="AE360" s="26"/>
    </row>
    <row r="361" spans="1:31" ht="31.5" x14ac:dyDescent="0.2">
      <c r="A361" s="91"/>
      <c r="B361" s="1" t="s">
        <v>144</v>
      </c>
      <c r="C361" s="2">
        <v>908</v>
      </c>
      <c r="D361" s="3" t="s">
        <v>20</v>
      </c>
      <c r="E361" s="3" t="s">
        <v>55</v>
      </c>
      <c r="F361" s="2" t="s">
        <v>225</v>
      </c>
      <c r="G361" s="9"/>
      <c r="H361" s="16"/>
      <c r="I361" s="61">
        <f>I362+I364+I366</f>
        <v>265</v>
      </c>
      <c r="J361" s="61">
        <f t="shared" ref="J361:AB361" si="262">J362+J364+J366</f>
        <v>0</v>
      </c>
      <c r="K361" s="61">
        <f t="shared" si="262"/>
        <v>0</v>
      </c>
      <c r="L361" s="61">
        <f t="shared" si="262"/>
        <v>0</v>
      </c>
      <c r="M361" s="75">
        <f t="shared" si="262"/>
        <v>265</v>
      </c>
      <c r="N361" s="75">
        <f t="shared" si="262"/>
        <v>1500</v>
      </c>
      <c r="O361" s="75">
        <f t="shared" si="262"/>
        <v>0</v>
      </c>
      <c r="P361" s="75">
        <f t="shared" si="262"/>
        <v>-100</v>
      </c>
      <c r="Q361" s="75">
        <f t="shared" si="262"/>
        <v>0</v>
      </c>
      <c r="R361" s="75"/>
      <c r="S361" s="90">
        <f t="shared" si="262"/>
        <v>1665</v>
      </c>
      <c r="T361" s="90">
        <f t="shared" si="262"/>
        <v>0</v>
      </c>
      <c r="U361" s="90">
        <f t="shared" si="262"/>
        <v>-200</v>
      </c>
      <c r="V361" s="90">
        <f t="shared" si="262"/>
        <v>0</v>
      </c>
      <c r="W361" s="96">
        <f t="shared" si="262"/>
        <v>1465</v>
      </c>
      <c r="X361" s="96">
        <f t="shared" si="262"/>
        <v>0</v>
      </c>
      <c r="Y361" s="96">
        <f t="shared" si="262"/>
        <v>-1140</v>
      </c>
      <c r="Z361" s="96">
        <f t="shared" si="262"/>
        <v>0</v>
      </c>
      <c r="AA361" s="96"/>
      <c r="AB361" s="86">
        <f t="shared" si="262"/>
        <v>325</v>
      </c>
      <c r="AC361" s="26"/>
      <c r="AD361" s="26"/>
      <c r="AE361" s="26"/>
    </row>
    <row r="362" spans="1:31" ht="31.5" x14ac:dyDescent="0.2">
      <c r="A362" s="91"/>
      <c r="B362" s="1" t="s">
        <v>228</v>
      </c>
      <c r="C362" s="2">
        <v>908</v>
      </c>
      <c r="D362" s="3" t="s">
        <v>20</v>
      </c>
      <c r="E362" s="3" t="s">
        <v>55</v>
      </c>
      <c r="F362" s="2" t="s">
        <v>226</v>
      </c>
      <c r="G362" s="9"/>
      <c r="H362" s="16"/>
      <c r="I362" s="61">
        <f>I363</f>
        <v>30</v>
      </c>
      <c r="J362" s="61">
        <f t="shared" ref="J362:AB362" si="263">J363</f>
        <v>0</v>
      </c>
      <c r="K362" s="61">
        <f t="shared" si="263"/>
        <v>0</v>
      </c>
      <c r="L362" s="61">
        <f t="shared" si="263"/>
        <v>0</v>
      </c>
      <c r="M362" s="75">
        <f t="shared" si="263"/>
        <v>30</v>
      </c>
      <c r="N362" s="75">
        <f t="shared" si="263"/>
        <v>0</v>
      </c>
      <c r="O362" s="75">
        <f t="shared" si="263"/>
        <v>0</v>
      </c>
      <c r="P362" s="75">
        <f t="shared" si="263"/>
        <v>0</v>
      </c>
      <c r="Q362" s="75">
        <f t="shared" si="263"/>
        <v>0</v>
      </c>
      <c r="R362" s="75">
        <f t="shared" si="263"/>
        <v>0</v>
      </c>
      <c r="S362" s="90">
        <f t="shared" si="263"/>
        <v>30</v>
      </c>
      <c r="T362" s="90">
        <f t="shared" si="263"/>
        <v>0</v>
      </c>
      <c r="U362" s="90">
        <f t="shared" si="263"/>
        <v>0</v>
      </c>
      <c r="V362" s="90">
        <f t="shared" si="263"/>
        <v>0</v>
      </c>
      <c r="W362" s="96">
        <f t="shared" si="263"/>
        <v>30</v>
      </c>
      <c r="X362" s="96">
        <f t="shared" si="263"/>
        <v>0</v>
      </c>
      <c r="Y362" s="96">
        <f t="shared" si="263"/>
        <v>0</v>
      </c>
      <c r="Z362" s="96">
        <f t="shared" si="263"/>
        <v>0</v>
      </c>
      <c r="AA362" s="96"/>
      <c r="AB362" s="86">
        <f t="shared" si="263"/>
        <v>30</v>
      </c>
      <c r="AC362" s="26"/>
      <c r="AD362" s="26"/>
      <c r="AE362" s="26"/>
    </row>
    <row r="363" spans="1:31" x14ac:dyDescent="0.2">
      <c r="A363" s="91"/>
      <c r="B363" s="8" t="s">
        <v>187</v>
      </c>
      <c r="C363" s="2">
        <v>908</v>
      </c>
      <c r="D363" s="3" t="s">
        <v>20</v>
      </c>
      <c r="E363" s="3" t="s">
        <v>55</v>
      </c>
      <c r="F363" s="2" t="s">
        <v>226</v>
      </c>
      <c r="G363" s="9">
        <v>200</v>
      </c>
      <c r="H363" s="16"/>
      <c r="I363" s="61">
        <v>30</v>
      </c>
      <c r="J363" s="65"/>
      <c r="K363" s="65"/>
      <c r="L363" s="65"/>
      <c r="M363" s="79">
        <f>I363+J363+K363+L363</f>
        <v>30</v>
      </c>
      <c r="N363" s="79"/>
      <c r="O363" s="77"/>
      <c r="P363" s="77"/>
      <c r="Q363" s="77"/>
      <c r="R363" s="77"/>
      <c r="S363" s="77">
        <f>M363+N363+O363+P363+Q363</f>
        <v>30</v>
      </c>
      <c r="T363" s="77"/>
      <c r="U363" s="77"/>
      <c r="V363" s="77"/>
      <c r="W363" s="98">
        <f>S363+T363+U363+V363</f>
        <v>30</v>
      </c>
      <c r="X363" s="98"/>
      <c r="Y363" s="98"/>
      <c r="Z363" s="98"/>
      <c r="AA363" s="98"/>
      <c r="AB363" s="65">
        <f>W363+X363+Y363+Z363</f>
        <v>30</v>
      </c>
      <c r="AC363" s="26"/>
      <c r="AD363" s="26"/>
      <c r="AE363" s="26"/>
    </row>
    <row r="364" spans="1:31" ht="47.25" x14ac:dyDescent="0.2">
      <c r="A364" s="91"/>
      <c r="B364" s="1" t="s">
        <v>410</v>
      </c>
      <c r="C364" s="2">
        <v>908</v>
      </c>
      <c r="D364" s="3" t="s">
        <v>20</v>
      </c>
      <c r="E364" s="3" t="s">
        <v>55</v>
      </c>
      <c r="F364" s="2" t="s">
        <v>227</v>
      </c>
      <c r="G364" s="9"/>
      <c r="H364" s="16"/>
      <c r="I364" s="61">
        <f>I365</f>
        <v>195</v>
      </c>
      <c r="J364" s="61">
        <f t="shared" ref="J364:AB364" si="264">J365</f>
        <v>0</v>
      </c>
      <c r="K364" s="61">
        <f t="shared" si="264"/>
        <v>0</v>
      </c>
      <c r="L364" s="61">
        <f t="shared" si="264"/>
        <v>0</v>
      </c>
      <c r="M364" s="75">
        <f t="shared" si="264"/>
        <v>195</v>
      </c>
      <c r="N364" s="75">
        <f t="shared" si="264"/>
        <v>300</v>
      </c>
      <c r="O364" s="75">
        <f t="shared" si="264"/>
        <v>0</v>
      </c>
      <c r="P364" s="75">
        <f t="shared" si="264"/>
        <v>-100</v>
      </c>
      <c r="Q364" s="75">
        <f t="shared" si="264"/>
        <v>0</v>
      </c>
      <c r="R364" s="75">
        <f t="shared" si="264"/>
        <v>0</v>
      </c>
      <c r="S364" s="90">
        <f t="shared" si="264"/>
        <v>395</v>
      </c>
      <c r="T364" s="90">
        <f t="shared" si="264"/>
        <v>0</v>
      </c>
      <c r="U364" s="90">
        <f t="shared" si="264"/>
        <v>-200</v>
      </c>
      <c r="V364" s="90">
        <f t="shared" si="264"/>
        <v>0</v>
      </c>
      <c r="W364" s="96">
        <f t="shared" si="264"/>
        <v>195</v>
      </c>
      <c r="X364" s="96">
        <f t="shared" si="264"/>
        <v>0</v>
      </c>
      <c r="Y364" s="96">
        <f t="shared" si="264"/>
        <v>0</v>
      </c>
      <c r="Z364" s="96">
        <f t="shared" si="264"/>
        <v>0</v>
      </c>
      <c r="AA364" s="96"/>
      <c r="AB364" s="86">
        <f t="shared" si="264"/>
        <v>195</v>
      </c>
      <c r="AC364" s="26"/>
      <c r="AD364" s="26"/>
      <c r="AE364" s="26"/>
    </row>
    <row r="365" spans="1:31" x14ac:dyDescent="0.2">
      <c r="A365" s="91"/>
      <c r="B365" s="8" t="s">
        <v>187</v>
      </c>
      <c r="C365" s="2">
        <v>908</v>
      </c>
      <c r="D365" s="3" t="s">
        <v>20</v>
      </c>
      <c r="E365" s="3" t="s">
        <v>55</v>
      </c>
      <c r="F365" s="2" t="s">
        <v>227</v>
      </c>
      <c r="G365" s="9">
        <v>200</v>
      </c>
      <c r="H365" s="16"/>
      <c r="I365" s="61">
        <v>195</v>
      </c>
      <c r="J365" s="65"/>
      <c r="K365" s="65"/>
      <c r="L365" s="65"/>
      <c r="M365" s="79">
        <f>I365+J365+K365+L365</f>
        <v>195</v>
      </c>
      <c r="N365" s="79">
        <v>300</v>
      </c>
      <c r="O365" s="77"/>
      <c r="P365" s="77">
        <v>-100</v>
      </c>
      <c r="Q365" s="77"/>
      <c r="R365" s="77"/>
      <c r="S365" s="77">
        <f>M365+N365+O365+P365+Q365</f>
        <v>395</v>
      </c>
      <c r="T365" s="77"/>
      <c r="U365" s="77">
        <v>-200</v>
      </c>
      <c r="V365" s="77"/>
      <c r="W365" s="98">
        <f>S365+T365+U365+V365</f>
        <v>195</v>
      </c>
      <c r="X365" s="98"/>
      <c r="Y365" s="98"/>
      <c r="Z365" s="98"/>
      <c r="AA365" s="98"/>
      <c r="AB365" s="65">
        <f>W365+X365+Y365+Z365</f>
        <v>195</v>
      </c>
      <c r="AC365" s="26"/>
      <c r="AD365" s="26"/>
      <c r="AE365" s="26"/>
    </row>
    <row r="366" spans="1:31" ht="47.25" x14ac:dyDescent="0.2">
      <c r="A366" s="91"/>
      <c r="B366" s="1" t="s">
        <v>416</v>
      </c>
      <c r="C366" s="2">
        <v>908</v>
      </c>
      <c r="D366" s="3" t="s">
        <v>20</v>
      </c>
      <c r="E366" s="3" t="s">
        <v>55</v>
      </c>
      <c r="F366" s="2" t="s">
        <v>415</v>
      </c>
      <c r="G366" s="9"/>
      <c r="H366" s="16"/>
      <c r="I366" s="61">
        <f>I367</f>
        <v>40</v>
      </c>
      <c r="J366" s="61">
        <f t="shared" ref="J366:L366" si="265">J367</f>
        <v>0</v>
      </c>
      <c r="K366" s="61">
        <f t="shared" si="265"/>
        <v>0</v>
      </c>
      <c r="L366" s="61">
        <f t="shared" si="265"/>
        <v>0</v>
      </c>
      <c r="M366" s="75">
        <f>M367+M368</f>
        <v>40</v>
      </c>
      <c r="N366" s="75">
        <f t="shared" ref="N366:AB366" si="266">N367+N368</f>
        <v>1200</v>
      </c>
      <c r="O366" s="75">
        <f t="shared" si="266"/>
        <v>0</v>
      </c>
      <c r="P366" s="75">
        <f t="shared" si="266"/>
        <v>0</v>
      </c>
      <c r="Q366" s="75">
        <f t="shared" si="266"/>
        <v>0</v>
      </c>
      <c r="R366" s="75">
        <f t="shared" si="266"/>
        <v>0</v>
      </c>
      <c r="S366" s="90">
        <f t="shared" si="266"/>
        <v>1240</v>
      </c>
      <c r="T366" s="90">
        <f t="shared" si="266"/>
        <v>0</v>
      </c>
      <c r="U366" s="90">
        <f t="shared" si="266"/>
        <v>0</v>
      </c>
      <c r="V366" s="90">
        <f t="shared" si="266"/>
        <v>0</v>
      </c>
      <c r="W366" s="96">
        <f t="shared" si="266"/>
        <v>1240</v>
      </c>
      <c r="X366" s="96">
        <f t="shared" si="266"/>
        <v>0</v>
      </c>
      <c r="Y366" s="96">
        <f t="shared" si="266"/>
        <v>-1140</v>
      </c>
      <c r="Z366" s="96">
        <f t="shared" si="266"/>
        <v>0</v>
      </c>
      <c r="AA366" s="96"/>
      <c r="AB366" s="86">
        <f t="shared" si="266"/>
        <v>100</v>
      </c>
      <c r="AC366" s="26"/>
      <c r="AD366" s="26"/>
      <c r="AE366" s="26"/>
    </row>
    <row r="367" spans="1:31" x14ac:dyDescent="0.2">
      <c r="A367" s="91"/>
      <c r="B367" s="1" t="s">
        <v>187</v>
      </c>
      <c r="C367" s="2">
        <v>908</v>
      </c>
      <c r="D367" s="3" t="s">
        <v>20</v>
      </c>
      <c r="E367" s="3" t="s">
        <v>55</v>
      </c>
      <c r="F367" s="2" t="s">
        <v>415</v>
      </c>
      <c r="G367" s="9">
        <v>200</v>
      </c>
      <c r="H367" s="16"/>
      <c r="I367" s="61">
        <v>40</v>
      </c>
      <c r="J367" s="65"/>
      <c r="K367" s="65"/>
      <c r="L367" s="65"/>
      <c r="M367" s="79">
        <f>I367+J367+K367+L367</f>
        <v>40</v>
      </c>
      <c r="N367" s="79"/>
      <c r="O367" s="77"/>
      <c r="P367" s="77"/>
      <c r="Q367" s="77"/>
      <c r="R367" s="77"/>
      <c r="S367" s="77">
        <f>M367+N367+O367+P367+Q367</f>
        <v>40</v>
      </c>
      <c r="T367" s="77"/>
      <c r="U367" s="77"/>
      <c r="V367" s="77"/>
      <c r="W367" s="98">
        <f t="shared" ref="W367:W368" si="267">S367+T367+U367+V367</f>
        <v>40</v>
      </c>
      <c r="X367" s="98"/>
      <c r="Y367" s="98">
        <v>60</v>
      </c>
      <c r="Z367" s="98"/>
      <c r="AA367" s="98"/>
      <c r="AB367" s="65">
        <f t="shared" ref="AB367:AB368" si="268">W367+X367+Y367+Z367</f>
        <v>100</v>
      </c>
      <c r="AC367" s="26"/>
      <c r="AD367" s="26"/>
      <c r="AE367" s="26"/>
    </row>
    <row r="368" spans="1:31" ht="31.5" x14ac:dyDescent="0.2">
      <c r="A368" s="91"/>
      <c r="B368" s="1" t="s">
        <v>511</v>
      </c>
      <c r="C368" s="2">
        <v>908</v>
      </c>
      <c r="D368" s="3" t="s">
        <v>20</v>
      </c>
      <c r="E368" s="3" t="s">
        <v>55</v>
      </c>
      <c r="F368" s="2" t="s">
        <v>415</v>
      </c>
      <c r="G368" s="9">
        <v>400</v>
      </c>
      <c r="H368" s="16"/>
      <c r="I368" s="61"/>
      <c r="J368" s="78"/>
      <c r="K368" s="78"/>
      <c r="L368" s="78"/>
      <c r="M368" s="79">
        <v>0</v>
      </c>
      <c r="N368" s="79">
        <v>1200</v>
      </c>
      <c r="O368" s="77"/>
      <c r="P368" s="77"/>
      <c r="Q368" s="77"/>
      <c r="R368" s="77"/>
      <c r="S368" s="77">
        <f>M368+N368+O368+P368+Q368</f>
        <v>1200</v>
      </c>
      <c r="T368" s="77"/>
      <c r="U368" s="77"/>
      <c r="V368" s="77"/>
      <c r="W368" s="98">
        <f t="shared" si="267"/>
        <v>1200</v>
      </c>
      <c r="X368" s="98"/>
      <c r="Y368" s="98">
        <f>-1200</f>
        <v>-1200</v>
      </c>
      <c r="Z368" s="98"/>
      <c r="AA368" s="98"/>
      <c r="AB368" s="65">
        <f t="shared" si="268"/>
        <v>0</v>
      </c>
      <c r="AC368" s="26"/>
      <c r="AD368" s="26"/>
      <c r="AE368" s="26"/>
    </row>
    <row r="369" spans="1:31" x14ac:dyDescent="0.2">
      <c r="A369" s="91"/>
      <c r="B369" s="1" t="s">
        <v>31</v>
      </c>
      <c r="C369" s="2">
        <v>908</v>
      </c>
      <c r="D369" s="3" t="s">
        <v>20</v>
      </c>
      <c r="E369" s="3" t="s">
        <v>55</v>
      </c>
      <c r="F369" s="2" t="s">
        <v>147</v>
      </c>
      <c r="G369" s="9"/>
      <c r="H369" s="16"/>
      <c r="I369" s="61">
        <f>I370+I373</f>
        <v>198</v>
      </c>
      <c r="J369" s="61">
        <f t="shared" ref="J369:AB369" si="269">J370+J373</f>
        <v>0</v>
      </c>
      <c r="K369" s="61">
        <f t="shared" si="269"/>
        <v>0</v>
      </c>
      <c r="L369" s="61">
        <f t="shared" si="269"/>
        <v>0</v>
      </c>
      <c r="M369" s="75">
        <f t="shared" si="269"/>
        <v>198</v>
      </c>
      <c r="N369" s="75">
        <f t="shared" si="269"/>
        <v>0</v>
      </c>
      <c r="O369" s="75">
        <f t="shared" si="269"/>
        <v>0</v>
      </c>
      <c r="P369" s="75">
        <f t="shared" si="269"/>
        <v>0</v>
      </c>
      <c r="Q369" s="75">
        <f t="shared" si="269"/>
        <v>0</v>
      </c>
      <c r="R369" s="75">
        <f t="shared" si="269"/>
        <v>0</v>
      </c>
      <c r="S369" s="90">
        <f t="shared" si="269"/>
        <v>198</v>
      </c>
      <c r="T369" s="90">
        <f t="shared" si="269"/>
        <v>0</v>
      </c>
      <c r="U369" s="90">
        <f t="shared" si="269"/>
        <v>0</v>
      </c>
      <c r="V369" s="90">
        <f t="shared" si="269"/>
        <v>0</v>
      </c>
      <c r="W369" s="96">
        <f t="shared" si="269"/>
        <v>198</v>
      </c>
      <c r="X369" s="96">
        <f t="shared" si="269"/>
        <v>0</v>
      </c>
      <c r="Y369" s="96">
        <f t="shared" si="269"/>
        <v>0</v>
      </c>
      <c r="Z369" s="96">
        <f t="shared" si="269"/>
        <v>0</v>
      </c>
      <c r="AA369" s="96"/>
      <c r="AB369" s="86">
        <f t="shared" si="269"/>
        <v>198</v>
      </c>
      <c r="AC369" s="26"/>
      <c r="AD369" s="26"/>
      <c r="AE369" s="26"/>
    </row>
    <row r="370" spans="1:31" ht="31.5" x14ac:dyDescent="0.2">
      <c r="A370" s="91"/>
      <c r="B370" s="1" t="s">
        <v>124</v>
      </c>
      <c r="C370" s="2">
        <v>908</v>
      </c>
      <c r="D370" s="3" t="s">
        <v>20</v>
      </c>
      <c r="E370" s="3" t="s">
        <v>55</v>
      </c>
      <c r="F370" s="2" t="s">
        <v>248</v>
      </c>
      <c r="G370" s="9"/>
      <c r="H370" s="16"/>
      <c r="I370" s="61">
        <f>I371+I372</f>
        <v>197.5</v>
      </c>
      <c r="J370" s="61">
        <f t="shared" ref="J370:AB370" si="270">J371+J372</f>
        <v>0</v>
      </c>
      <c r="K370" s="61">
        <f t="shared" si="270"/>
        <v>0</v>
      </c>
      <c r="L370" s="61">
        <f t="shared" si="270"/>
        <v>0</v>
      </c>
      <c r="M370" s="75">
        <f t="shared" si="270"/>
        <v>197.5</v>
      </c>
      <c r="N370" s="75">
        <f t="shared" si="270"/>
        <v>0</v>
      </c>
      <c r="O370" s="75">
        <f t="shared" si="270"/>
        <v>0</v>
      </c>
      <c r="P370" s="75">
        <f t="shared" si="270"/>
        <v>0</v>
      </c>
      <c r="Q370" s="75">
        <f t="shared" si="270"/>
        <v>0</v>
      </c>
      <c r="R370" s="75">
        <f t="shared" si="270"/>
        <v>0</v>
      </c>
      <c r="S370" s="90">
        <f t="shared" si="270"/>
        <v>197.5</v>
      </c>
      <c r="T370" s="90">
        <f t="shared" si="270"/>
        <v>0</v>
      </c>
      <c r="U370" s="90">
        <f t="shared" si="270"/>
        <v>0</v>
      </c>
      <c r="V370" s="90">
        <f t="shared" si="270"/>
        <v>0</v>
      </c>
      <c r="W370" s="96">
        <f t="shared" si="270"/>
        <v>197.5</v>
      </c>
      <c r="X370" s="96">
        <f t="shared" si="270"/>
        <v>0</v>
      </c>
      <c r="Y370" s="96">
        <f t="shared" si="270"/>
        <v>0</v>
      </c>
      <c r="Z370" s="96">
        <f t="shared" si="270"/>
        <v>0</v>
      </c>
      <c r="AA370" s="96"/>
      <c r="AB370" s="86">
        <f t="shared" si="270"/>
        <v>197.5</v>
      </c>
      <c r="AC370" s="26"/>
      <c r="AD370" s="26"/>
      <c r="AE370" s="26"/>
    </row>
    <row r="371" spans="1:31" x14ac:dyDescent="0.2">
      <c r="A371" s="91"/>
      <c r="B371" s="8" t="s">
        <v>187</v>
      </c>
      <c r="C371" s="2">
        <v>908</v>
      </c>
      <c r="D371" s="3" t="s">
        <v>20</v>
      </c>
      <c r="E371" s="3" t="s">
        <v>55</v>
      </c>
      <c r="F371" s="2" t="s">
        <v>248</v>
      </c>
      <c r="G371" s="9">
        <v>200</v>
      </c>
      <c r="H371" s="16"/>
      <c r="I371" s="61">
        <v>38.799999999999997</v>
      </c>
      <c r="J371" s="65"/>
      <c r="K371" s="65"/>
      <c r="L371" s="65"/>
      <c r="M371" s="79">
        <f t="shared" ref="M371:M372" si="271">I371+J371+K371+L371</f>
        <v>38.799999999999997</v>
      </c>
      <c r="N371" s="79"/>
      <c r="O371" s="77"/>
      <c r="P371" s="77"/>
      <c r="Q371" s="77"/>
      <c r="R371" s="77"/>
      <c r="S371" s="77">
        <f>M371+N371+O371+P371+Q371</f>
        <v>38.799999999999997</v>
      </c>
      <c r="T371" s="77"/>
      <c r="U371" s="77"/>
      <c r="V371" s="77"/>
      <c r="W371" s="98">
        <f t="shared" ref="W371:W372" si="272">S371+T371+U371+V371</f>
        <v>38.799999999999997</v>
      </c>
      <c r="X371" s="98"/>
      <c r="Y371" s="98"/>
      <c r="Z371" s="98"/>
      <c r="AA371" s="98"/>
      <c r="AB371" s="65">
        <f t="shared" ref="AB371:AB372" si="273">W371+X371+Y371+Z371</f>
        <v>38.799999999999997</v>
      </c>
      <c r="AC371" s="26"/>
      <c r="AD371" s="26"/>
      <c r="AE371" s="26"/>
    </row>
    <row r="372" spans="1:31" x14ac:dyDescent="0.2">
      <c r="A372" s="91"/>
      <c r="B372" s="1" t="s">
        <v>127</v>
      </c>
      <c r="C372" s="2">
        <v>908</v>
      </c>
      <c r="D372" s="3" t="s">
        <v>20</v>
      </c>
      <c r="E372" s="3" t="s">
        <v>55</v>
      </c>
      <c r="F372" s="2" t="s">
        <v>248</v>
      </c>
      <c r="G372" s="9">
        <v>500</v>
      </c>
      <c r="H372" s="16"/>
      <c r="I372" s="61">
        <v>158.69999999999999</v>
      </c>
      <c r="J372" s="65"/>
      <c r="K372" s="65"/>
      <c r="L372" s="65"/>
      <c r="M372" s="79">
        <f t="shared" si="271"/>
        <v>158.69999999999999</v>
      </c>
      <c r="N372" s="79"/>
      <c r="O372" s="77"/>
      <c r="P372" s="77"/>
      <c r="Q372" s="77"/>
      <c r="R372" s="77"/>
      <c r="S372" s="77">
        <f>M372+N372+O372+P372+Q372</f>
        <v>158.69999999999999</v>
      </c>
      <c r="T372" s="77"/>
      <c r="U372" s="77"/>
      <c r="V372" s="77"/>
      <c r="W372" s="98">
        <f t="shared" si="272"/>
        <v>158.69999999999999</v>
      </c>
      <c r="X372" s="98"/>
      <c r="Y372" s="98"/>
      <c r="Z372" s="98"/>
      <c r="AA372" s="98"/>
      <c r="AB372" s="65">
        <f t="shared" si="273"/>
        <v>158.69999999999999</v>
      </c>
      <c r="AC372" s="26"/>
      <c r="AD372" s="26"/>
      <c r="AE372" s="26"/>
    </row>
    <row r="373" spans="1:31" ht="47.25" x14ac:dyDescent="0.2">
      <c r="A373" s="91"/>
      <c r="B373" s="1" t="s">
        <v>383</v>
      </c>
      <c r="C373" s="2">
        <v>908</v>
      </c>
      <c r="D373" s="3" t="s">
        <v>20</v>
      </c>
      <c r="E373" s="3" t="s">
        <v>55</v>
      </c>
      <c r="F373" s="2" t="s">
        <v>384</v>
      </c>
      <c r="G373" s="9"/>
      <c r="H373" s="16"/>
      <c r="I373" s="61">
        <f>I374</f>
        <v>0.5</v>
      </c>
      <c r="J373" s="61">
        <f t="shared" ref="J373:AB373" si="274">J374</f>
        <v>0</v>
      </c>
      <c r="K373" s="61">
        <f t="shared" si="274"/>
        <v>0</v>
      </c>
      <c r="L373" s="61">
        <f t="shared" si="274"/>
        <v>0</v>
      </c>
      <c r="M373" s="75">
        <f t="shared" si="274"/>
        <v>0.5</v>
      </c>
      <c r="N373" s="75">
        <f t="shared" si="274"/>
        <v>0</v>
      </c>
      <c r="O373" s="75">
        <f t="shared" si="274"/>
        <v>0</v>
      </c>
      <c r="P373" s="75">
        <f t="shared" si="274"/>
        <v>0</v>
      </c>
      <c r="Q373" s="75">
        <f t="shared" si="274"/>
        <v>0</v>
      </c>
      <c r="R373" s="75">
        <f t="shared" si="274"/>
        <v>0</v>
      </c>
      <c r="S373" s="90">
        <f t="shared" si="274"/>
        <v>0.5</v>
      </c>
      <c r="T373" s="90">
        <f t="shared" si="274"/>
        <v>0</v>
      </c>
      <c r="U373" s="90">
        <f t="shared" si="274"/>
        <v>0</v>
      </c>
      <c r="V373" s="90">
        <f t="shared" si="274"/>
        <v>0</v>
      </c>
      <c r="W373" s="96">
        <f t="shared" si="274"/>
        <v>0.5</v>
      </c>
      <c r="X373" s="96">
        <f t="shared" si="274"/>
        <v>0</v>
      </c>
      <c r="Y373" s="96">
        <f t="shared" si="274"/>
        <v>0</v>
      </c>
      <c r="Z373" s="96">
        <f t="shared" si="274"/>
        <v>0</v>
      </c>
      <c r="AA373" s="96"/>
      <c r="AB373" s="86">
        <f t="shared" si="274"/>
        <v>0.5</v>
      </c>
      <c r="AC373" s="26"/>
      <c r="AD373" s="26"/>
      <c r="AE373" s="26"/>
    </row>
    <row r="374" spans="1:31" x14ac:dyDescent="0.2">
      <c r="A374" s="91"/>
      <c r="B374" s="8" t="s">
        <v>187</v>
      </c>
      <c r="C374" s="2">
        <v>908</v>
      </c>
      <c r="D374" s="3" t="s">
        <v>20</v>
      </c>
      <c r="E374" s="3" t="s">
        <v>55</v>
      </c>
      <c r="F374" s="2" t="s">
        <v>384</v>
      </c>
      <c r="G374" s="9">
        <v>200</v>
      </c>
      <c r="H374" s="16"/>
      <c r="I374" s="61">
        <v>0.5</v>
      </c>
      <c r="J374" s="65"/>
      <c r="K374" s="65"/>
      <c r="L374" s="65"/>
      <c r="M374" s="79">
        <f>I374+J374+K374+L374</f>
        <v>0.5</v>
      </c>
      <c r="N374" s="79"/>
      <c r="O374" s="77"/>
      <c r="P374" s="77"/>
      <c r="Q374" s="77"/>
      <c r="R374" s="77"/>
      <c r="S374" s="77">
        <f>M374+N374+O374+P374+Q374</f>
        <v>0.5</v>
      </c>
      <c r="T374" s="77"/>
      <c r="U374" s="77"/>
      <c r="V374" s="77"/>
      <c r="W374" s="98">
        <f>S374+T374+U374+V374</f>
        <v>0.5</v>
      </c>
      <c r="X374" s="98"/>
      <c r="Y374" s="98"/>
      <c r="Z374" s="98"/>
      <c r="AA374" s="98"/>
      <c r="AB374" s="65">
        <f>W374+X374+Y374+Z374</f>
        <v>0.5</v>
      </c>
      <c r="AC374" s="26"/>
      <c r="AD374" s="26"/>
      <c r="AE374" s="26"/>
    </row>
    <row r="375" spans="1:31" ht="31.5" x14ac:dyDescent="0.2">
      <c r="A375" s="91"/>
      <c r="B375" s="1" t="s">
        <v>83</v>
      </c>
      <c r="C375" s="2">
        <v>908</v>
      </c>
      <c r="D375" s="3" t="s">
        <v>20</v>
      </c>
      <c r="E375" s="3" t="s">
        <v>55</v>
      </c>
      <c r="F375" s="2" t="s">
        <v>176</v>
      </c>
      <c r="G375" s="9"/>
      <c r="H375" s="16"/>
      <c r="I375" s="61">
        <f>I378+I382</f>
        <v>385.4</v>
      </c>
      <c r="J375" s="61">
        <f t="shared" ref="J375:L375" si="275">J378+J382</f>
        <v>0</v>
      </c>
      <c r="K375" s="61">
        <f t="shared" si="275"/>
        <v>0</v>
      </c>
      <c r="L375" s="61">
        <f t="shared" si="275"/>
        <v>0</v>
      </c>
      <c r="M375" s="75">
        <f>M378+M380+M382</f>
        <v>385.4</v>
      </c>
      <c r="N375" s="75">
        <f t="shared" ref="N375:R375" si="276">N378+N380+N382</f>
        <v>0</v>
      </c>
      <c r="O375" s="75">
        <f t="shared" si="276"/>
        <v>0</v>
      </c>
      <c r="P375" s="75">
        <f t="shared" si="276"/>
        <v>140</v>
      </c>
      <c r="Q375" s="75">
        <f t="shared" si="276"/>
        <v>0</v>
      </c>
      <c r="R375" s="75">
        <f t="shared" si="276"/>
        <v>0</v>
      </c>
      <c r="S375" s="90">
        <f>S378+S380+S382</f>
        <v>525.4</v>
      </c>
      <c r="T375" s="90">
        <f t="shared" ref="T375:V375" si="277">T378+T380+T382</f>
        <v>0</v>
      </c>
      <c r="U375" s="90">
        <f t="shared" si="277"/>
        <v>100</v>
      </c>
      <c r="V375" s="90">
        <f t="shared" si="277"/>
        <v>0</v>
      </c>
      <c r="W375" s="96">
        <f>W376+W378+W380+W382</f>
        <v>625.4</v>
      </c>
      <c r="X375" s="96">
        <f t="shared" ref="X375:AB375" si="278">X376+X378+X380+X382</f>
        <v>0</v>
      </c>
      <c r="Y375" s="96">
        <f t="shared" si="278"/>
        <v>252.16033999999999</v>
      </c>
      <c r="Z375" s="96">
        <f t="shared" si="278"/>
        <v>0</v>
      </c>
      <c r="AA375" s="96"/>
      <c r="AB375" s="86">
        <f t="shared" si="278"/>
        <v>877.56034</v>
      </c>
      <c r="AC375" s="26"/>
      <c r="AD375" s="26"/>
      <c r="AE375" s="26"/>
    </row>
    <row r="376" spans="1:31" ht="31.5" x14ac:dyDescent="0.2">
      <c r="A376" s="91"/>
      <c r="B376" s="1" t="s">
        <v>85</v>
      </c>
      <c r="C376" s="2">
        <v>908</v>
      </c>
      <c r="D376" s="3" t="s">
        <v>20</v>
      </c>
      <c r="E376" s="3" t="s">
        <v>55</v>
      </c>
      <c r="F376" s="2" t="s">
        <v>178</v>
      </c>
      <c r="G376" s="9"/>
      <c r="H376" s="16"/>
      <c r="I376" s="61"/>
      <c r="J376" s="61"/>
      <c r="K376" s="61"/>
      <c r="L376" s="61"/>
      <c r="M376" s="75"/>
      <c r="N376" s="75"/>
      <c r="O376" s="75"/>
      <c r="P376" s="75"/>
      <c r="Q376" s="75"/>
      <c r="R376" s="75"/>
      <c r="S376" s="90"/>
      <c r="T376" s="90"/>
      <c r="U376" s="90"/>
      <c r="V376" s="90"/>
      <c r="W376" s="96">
        <f>W377</f>
        <v>0</v>
      </c>
      <c r="X376" s="96">
        <f t="shared" ref="X376:AB376" si="279">X377</f>
        <v>0</v>
      </c>
      <c r="Y376" s="96">
        <f t="shared" si="279"/>
        <v>252.16033999999999</v>
      </c>
      <c r="Z376" s="96">
        <f t="shared" si="279"/>
        <v>0</v>
      </c>
      <c r="AA376" s="96"/>
      <c r="AB376" s="86">
        <f t="shared" si="279"/>
        <v>252.16033999999999</v>
      </c>
      <c r="AC376" s="26"/>
      <c r="AD376" s="26"/>
      <c r="AE376" s="26"/>
    </row>
    <row r="377" spans="1:31" x14ac:dyDescent="0.2">
      <c r="A377" s="91"/>
      <c r="B377" s="1" t="s">
        <v>17</v>
      </c>
      <c r="C377" s="2">
        <v>908</v>
      </c>
      <c r="D377" s="3" t="s">
        <v>20</v>
      </c>
      <c r="E377" s="3" t="s">
        <v>55</v>
      </c>
      <c r="F377" s="2" t="s">
        <v>178</v>
      </c>
      <c r="G377" s="9">
        <v>300</v>
      </c>
      <c r="H377" s="16"/>
      <c r="I377" s="61"/>
      <c r="J377" s="61"/>
      <c r="K377" s="61"/>
      <c r="L377" s="61"/>
      <c r="M377" s="75"/>
      <c r="N377" s="75"/>
      <c r="O377" s="75"/>
      <c r="P377" s="75"/>
      <c r="Q377" s="75"/>
      <c r="R377" s="75"/>
      <c r="S377" s="90"/>
      <c r="T377" s="90"/>
      <c r="U377" s="90"/>
      <c r="V377" s="90"/>
      <c r="W377" s="96">
        <v>0</v>
      </c>
      <c r="X377" s="96"/>
      <c r="Y377" s="96">
        <v>252.16033999999999</v>
      </c>
      <c r="Z377" s="96"/>
      <c r="AA377" s="96"/>
      <c r="AB377" s="86">
        <f>W377+X377+Y377+Z377</f>
        <v>252.16033999999999</v>
      </c>
      <c r="AC377" s="26"/>
      <c r="AD377" s="26"/>
      <c r="AE377" s="26"/>
    </row>
    <row r="378" spans="1:31" ht="31.5" x14ac:dyDescent="0.2">
      <c r="A378" s="91"/>
      <c r="B378" s="1" t="s">
        <v>326</v>
      </c>
      <c r="C378" s="2">
        <v>908</v>
      </c>
      <c r="D378" s="3" t="s">
        <v>20</v>
      </c>
      <c r="E378" s="3" t="s">
        <v>55</v>
      </c>
      <c r="F378" s="2" t="s">
        <v>237</v>
      </c>
      <c r="G378" s="9"/>
      <c r="H378" s="16"/>
      <c r="I378" s="61">
        <f>I379</f>
        <v>285.39999999999998</v>
      </c>
      <c r="J378" s="61">
        <f t="shared" ref="J378:AB378" si="280">J379</f>
        <v>0</v>
      </c>
      <c r="K378" s="61">
        <f t="shared" si="280"/>
        <v>0</v>
      </c>
      <c r="L378" s="61">
        <f t="shared" si="280"/>
        <v>0</v>
      </c>
      <c r="M378" s="75">
        <f t="shared" si="280"/>
        <v>285.39999999999998</v>
      </c>
      <c r="N378" s="75">
        <f t="shared" si="280"/>
        <v>0</v>
      </c>
      <c r="O378" s="75">
        <f t="shared" si="280"/>
        <v>0</v>
      </c>
      <c r="P378" s="75">
        <f t="shared" si="280"/>
        <v>0</v>
      </c>
      <c r="Q378" s="75">
        <f t="shared" si="280"/>
        <v>0</v>
      </c>
      <c r="R378" s="75">
        <f t="shared" si="280"/>
        <v>0</v>
      </c>
      <c r="S378" s="90">
        <f t="shared" si="280"/>
        <v>285.39999999999998</v>
      </c>
      <c r="T378" s="90">
        <f t="shared" si="280"/>
        <v>0</v>
      </c>
      <c r="U378" s="90">
        <f t="shared" si="280"/>
        <v>0</v>
      </c>
      <c r="V378" s="90">
        <f t="shared" si="280"/>
        <v>0</v>
      </c>
      <c r="W378" s="96">
        <f t="shared" si="280"/>
        <v>285.39999999999998</v>
      </c>
      <c r="X378" s="96">
        <f t="shared" si="280"/>
        <v>0</v>
      </c>
      <c r="Y378" s="96">
        <f t="shared" si="280"/>
        <v>0</v>
      </c>
      <c r="Z378" s="96">
        <f t="shared" si="280"/>
        <v>0</v>
      </c>
      <c r="AA378" s="96"/>
      <c r="AB378" s="86">
        <f t="shared" si="280"/>
        <v>285.39999999999998</v>
      </c>
      <c r="AC378" s="26"/>
      <c r="AD378" s="26"/>
      <c r="AE378" s="26"/>
    </row>
    <row r="379" spans="1:31" ht="19.5" customHeight="1" x14ac:dyDescent="0.2">
      <c r="A379" s="91"/>
      <c r="B379" s="1" t="s">
        <v>11</v>
      </c>
      <c r="C379" s="2">
        <v>908</v>
      </c>
      <c r="D379" s="3" t="s">
        <v>20</v>
      </c>
      <c r="E379" s="3" t="s">
        <v>55</v>
      </c>
      <c r="F379" s="2" t="s">
        <v>237</v>
      </c>
      <c r="G379" s="9">
        <v>200</v>
      </c>
      <c r="H379" s="16"/>
      <c r="I379" s="61">
        <v>285.39999999999998</v>
      </c>
      <c r="J379" s="65"/>
      <c r="K379" s="65"/>
      <c r="L379" s="65"/>
      <c r="M379" s="79">
        <f>I379+J379+K379+L379</f>
        <v>285.39999999999998</v>
      </c>
      <c r="N379" s="79"/>
      <c r="O379" s="77"/>
      <c r="P379" s="77"/>
      <c r="Q379" s="77"/>
      <c r="R379" s="77"/>
      <c r="S379" s="77">
        <f>M379+N379+O379+P379+Q379</f>
        <v>285.39999999999998</v>
      </c>
      <c r="T379" s="77"/>
      <c r="U379" s="77"/>
      <c r="V379" s="77"/>
      <c r="W379" s="98">
        <f>S379+T379+U379+V379</f>
        <v>285.39999999999998</v>
      </c>
      <c r="X379" s="98"/>
      <c r="Y379" s="98"/>
      <c r="Z379" s="98"/>
      <c r="AA379" s="98"/>
      <c r="AB379" s="65">
        <f>W379+X379+Y379+Z379</f>
        <v>285.39999999999998</v>
      </c>
      <c r="AC379" s="26"/>
      <c r="AD379" s="26"/>
      <c r="AE379" s="26"/>
    </row>
    <row r="380" spans="1:31" ht="19.5" customHeight="1" x14ac:dyDescent="0.2">
      <c r="A380" s="91"/>
      <c r="B380" s="1" t="s">
        <v>470</v>
      </c>
      <c r="C380" s="2">
        <v>908</v>
      </c>
      <c r="D380" s="3" t="s">
        <v>20</v>
      </c>
      <c r="E380" s="3" t="s">
        <v>55</v>
      </c>
      <c r="F380" s="2" t="s">
        <v>469</v>
      </c>
      <c r="G380" s="9"/>
      <c r="H380" s="16"/>
      <c r="I380" s="61"/>
      <c r="J380" s="78"/>
      <c r="K380" s="78"/>
      <c r="L380" s="78"/>
      <c r="M380" s="79">
        <f>M381</f>
        <v>0</v>
      </c>
      <c r="N380" s="79">
        <f t="shared" ref="N380:AB380" si="281">N381</f>
        <v>0</v>
      </c>
      <c r="O380" s="79">
        <f t="shared" si="281"/>
        <v>0</v>
      </c>
      <c r="P380" s="79">
        <f t="shared" si="281"/>
        <v>140</v>
      </c>
      <c r="Q380" s="79">
        <f t="shared" si="281"/>
        <v>0</v>
      </c>
      <c r="R380" s="79">
        <f t="shared" si="281"/>
        <v>0</v>
      </c>
      <c r="S380" s="77">
        <f t="shared" si="281"/>
        <v>140</v>
      </c>
      <c r="T380" s="77">
        <f t="shared" si="281"/>
        <v>0</v>
      </c>
      <c r="U380" s="77">
        <f t="shared" si="281"/>
        <v>0</v>
      </c>
      <c r="V380" s="77">
        <f t="shared" si="281"/>
        <v>0</v>
      </c>
      <c r="W380" s="98">
        <f t="shared" si="281"/>
        <v>140</v>
      </c>
      <c r="X380" s="98">
        <f t="shared" si="281"/>
        <v>0</v>
      </c>
      <c r="Y380" s="98">
        <f t="shared" si="281"/>
        <v>0</v>
      </c>
      <c r="Z380" s="98">
        <f t="shared" si="281"/>
        <v>0</v>
      </c>
      <c r="AA380" s="98"/>
      <c r="AB380" s="65">
        <f t="shared" si="281"/>
        <v>140</v>
      </c>
      <c r="AC380" s="26"/>
      <c r="AD380" s="26"/>
      <c r="AE380" s="26"/>
    </row>
    <row r="381" spans="1:31" ht="19.5" customHeight="1" x14ac:dyDescent="0.2">
      <c r="A381" s="91"/>
      <c r="B381" s="82" t="s">
        <v>11</v>
      </c>
      <c r="C381" s="2">
        <v>908</v>
      </c>
      <c r="D381" s="3" t="s">
        <v>20</v>
      </c>
      <c r="E381" s="3" t="s">
        <v>55</v>
      </c>
      <c r="F381" s="2" t="s">
        <v>469</v>
      </c>
      <c r="G381" s="9">
        <v>200</v>
      </c>
      <c r="H381" s="16"/>
      <c r="I381" s="61"/>
      <c r="J381" s="78"/>
      <c r="K381" s="78"/>
      <c r="L381" s="78"/>
      <c r="M381" s="79">
        <v>0</v>
      </c>
      <c r="N381" s="79"/>
      <c r="O381" s="79"/>
      <c r="P381" s="79">
        <v>140</v>
      </c>
      <c r="Q381" s="79"/>
      <c r="R381" s="79"/>
      <c r="S381" s="77">
        <f>M381+N381+O381+P381+Q381</f>
        <v>140</v>
      </c>
      <c r="T381" s="77"/>
      <c r="U381" s="77"/>
      <c r="V381" s="77"/>
      <c r="W381" s="98">
        <f>S381+T381+U381+V381</f>
        <v>140</v>
      </c>
      <c r="X381" s="98"/>
      <c r="Y381" s="98"/>
      <c r="Z381" s="98"/>
      <c r="AA381" s="98"/>
      <c r="AB381" s="65">
        <f>W381+X381+Y381+Z381</f>
        <v>140</v>
      </c>
      <c r="AC381" s="26"/>
      <c r="AD381" s="26"/>
      <c r="AE381" s="26"/>
    </row>
    <row r="382" spans="1:31" ht="17.25" customHeight="1" x14ac:dyDescent="0.2">
      <c r="A382" s="91"/>
      <c r="B382" s="1" t="s">
        <v>396</v>
      </c>
      <c r="C382" s="2">
        <v>908</v>
      </c>
      <c r="D382" s="3" t="s">
        <v>20</v>
      </c>
      <c r="E382" s="3" t="s">
        <v>55</v>
      </c>
      <c r="F382" s="2" t="s">
        <v>395</v>
      </c>
      <c r="G382" s="9"/>
      <c r="H382" s="16"/>
      <c r="I382" s="61">
        <f>I383</f>
        <v>100</v>
      </c>
      <c r="J382" s="61">
        <f t="shared" ref="J382:R382" si="282">J383</f>
        <v>0</v>
      </c>
      <c r="K382" s="61">
        <f t="shared" si="282"/>
        <v>0</v>
      </c>
      <c r="L382" s="61">
        <f t="shared" si="282"/>
        <v>0</v>
      </c>
      <c r="M382" s="75">
        <f t="shared" si="282"/>
        <v>100</v>
      </c>
      <c r="N382" s="75">
        <f t="shared" si="282"/>
        <v>0</v>
      </c>
      <c r="O382" s="75">
        <f t="shared" si="282"/>
        <v>0</v>
      </c>
      <c r="P382" s="75">
        <f t="shared" si="282"/>
        <v>0</v>
      </c>
      <c r="Q382" s="75">
        <f t="shared" si="282"/>
        <v>0</v>
      </c>
      <c r="R382" s="75">
        <f t="shared" si="282"/>
        <v>0</v>
      </c>
      <c r="S382" s="90">
        <f>S383+S384</f>
        <v>100</v>
      </c>
      <c r="T382" s="90">
        <f t="shared" ref="T382:AB382" si="283">T383+T384</f>
        <v>0</v>
      </c>
      <c r="U382" s="90">
        <f t="shared" si="283"/>
        <v>100</v>
      </c>
      <c r="V382" s="90">
        <f t="shared" si="283"/>
        <v>0</v>
      </c>
      <c r="W382" s="96">
        <f t="shared" si="283"/>
        <v>200</v>
      </c>
      <c r="X382" s="96">
        <f t="shared" si="283"/>
        <v>0</v>
      </c>
      <c r="Y382" s="96">
        <f t="shared" si="283"/>
        <v>0</v>
      </c>
      <c r="Z382" s="96">
        <f t="shared" si="283"/>
        <v>0</v>
      </c>
      <c r="AA382" s="96"/>
      <c r="AB382" s="86">
        <f t="shared" si="283"/>
        <v>200</v>
      </c>
      <c r="AC382" s="26"/>
      <c r="AD382" s="26"/>
      <c r="AE382" s="26"/>
    </row>
    <row r="383" spans="1:31" ht="15" customHeight="1" x14ac:dyDescent="0.2">
      <c r="A383" s="91"/>
      <c r="B383" s="8" t="s">
        <v>187</v>
      </c>
      <c r="C383" s="2">
        <v>908</v>
      </c>
      <c r="D383" s="3" t="s">
        <v>20</v>
      </c>
      <c r="E383" s="3" t="s">
        <v>55</v>
      </c>
      <c r="F383" s="2" t="s">
        <v>395</v>
      </c>
      <c r="G383" s="9">
        <v>200</v>
      </c>
      <c r="H383" s="16"/>
      <c r="I383" s="61">
        <v>100</v>
      </c>
      <c r="J383" s="65"/>
      <c r="K383" s="65"/>
      <c r="L383" s="65"/>
      <c r="M383" s="79">
        <f>I383+J383+K383+L383</f>
        <v>100</v>
      </c>
      <c r="N383" s="79"/>
      <c r="O383" s="77"/>
      <c r="P383" s="77"/>
      <c r="Q383" s="77"/>
      <c r="R383" s="77"/>
      <c r="S383" s="77">
        <f>M383+N383+O383+P383+Q383</f>
        <v>100</v>
      </c>
      <c r="T383" s="77"/>
      <c r="U383" s="77"/>
      <c r="V383" s="77"/>
      <c r="W383" s="98">
        <f>S383+T383+U383+V383</f>
        <v>100</v>
      </c>
      <c r="X383" s="98"/>
      <c r="Y383" s="98"/>
      <c r="Z383" s="98"/>
      <c r="AA383" s="98"/>
      <c r="AB383" s="65">
        <f t="shared" ref="AB383:AB384" si="284">W383+X383+Y383+Z383</f>
        <v>100</v>
      </c>
      <c r="AC383" s="26"/>
      <c r="AD383" s="26"/>
      <c r="AE383" s="26"/>
    </row>
    <row r="384" spans="1:31" ht="15" customHeight="1" x14ac:dyDescent="0.2">
      <c r="A384" s="91"/>
      <c r="B384" s="1" t="s">
        <v>23</v>
      </c>
      <c r="C384" s="2">
        <v>908</v>
      </c>
      <c r="D384" s="3" t="s">
        <v>20</v>
      </c>
      <c r="E384" s="3" t="s">
        <v>55</v>
      </c>
      <c r="F384" s="2" t="s">
        <v>395</v>
      </c>
      <c r="G384" s="9">
        <v>800</v>
      </c>
      <c r="H384" s="16"/>
      <c r="I384" s="61"/>
      <c r="J384" s="78"/>
      <c r="K384" s="78"/>
      <c r="L384" s="78"/>
      <c r="M384" s="79"/>
      <c r="N384" s="79"/>
      <c r="O384" s="79"/>
      <c r="P384" s="79"/>
      <c r="Q384" s="79"/>
      <c r="R384" s="79"/>
      <c r="S384" s="77">
        <v>0</v>
      </c>
      <c r="T384" s="77"/>
      <c r="U384" s="77">
        <v>100</v>
      </c>
      <c r="V384" s="77"/>
      <c r="W384" s="98">
        <f>S384+T384+U384+V384</f>
        <v>100</v>
      </c>
      <c r="X384" s="98"/>
      <c r="Y384" s="98"/>
      <c r="Z384" s="98"/>
      <c r="AA384" s="98"/>
      <c r="AB384" s="65">
        <f t="shared" si="284"/>
        <v>100</v>
      </c>
      <c r="AC384" s="26"/>
      <c r="AD384" s="26"/>
      <c r="AE384" s="26"/>
    </row>
    <row r="385" spans="1:31" x14ac:dyDescent="0.2">
      <c r="A385" s="91"/>
      <c r="B385" s="1" t="s">
        <v>59</v>
      </c>
      <c r="C385" s="2">
        <v>908</v>
      </c>
      <c r="D385" s="3" t="s">
        <v>25</v>
      </c>
      <c r="E385" s="3"/>
      <c r="F385" s="2"/>
      <c r="G385" s="9"/>
      <c r="H385" s="16"/>
      <c r="I385" s="61">
        <f t="shared" ref="I385:X388" si="285">I386</f>
        <v>824</v>
      </c>
      <c r="J385" s="61">
        <f t="shared" si="285"/>
        <v>0</v>
      </c>
      <c r="K385" s="61">
        <f t="shared" si="285"/>
        <v>0</v>
      </c>
      <c r="L385" s="61">
        <f t="shared" si="285"/>
        <v>0</v>
      </c>
      <c r="M385" s="75">
        <f t="shared" si="285"/>
        <v>824</v>
      </c>
      <c r="N385" s="75">
        <f t="shared" si="285"/>
        <v>0</v>
      </c>
      <c r="O385" s="75">
        <f t="shared" si="285"/>
        <v>0</v>
      </c>
      <c r="P385" s="75">
        <f t="shared" si="285"/>
        <v>0</v>
      </c>
      <c r="Q385" s="75">
        <f t="shared" si="285"/>
        <v>0</v>
      </c>
      <c r="R385" s="75">
        <f t="shared" si="285"/>
        <v>0</v>
      </c>
      <c r="S385" s="90">
        <f t="shared" si="285"/>
        <v>824</v>
      </c>
      <c r="T385" s="90">
        <f t="shared" si="285"/>
        <v>0</v>
      </c>
      <c r="U385" s="90">
        <f t="shared" si="285"/>
        <v>0</v>
      </c>
      <c r="V385" s="90">
        <f t="shared" si="285"/>
        <v>0</v>
      </c>
      <c r="W385" s="96">
        <f t="shared" si="285"/>
        <v>824</v>
      </c>
      <c r="X385" s="96">
        <f t="shared" si="285"/>
        <v>0</v>
      </c>
      <c r="Y385" s="96">
        <f t="shared" ref="Y385:AB388" si="286">Y386</f>
        <v>0</v>
      </c>
      <c r="Z385" s="96">
        <f t="shared" si="286"/>
        <v>0</v>
      </c>
      <c r="AA385" s="96"/>
      <c r="AB385" s="86">
        <f t="shared" si="286"/>
        <v>824</v>
      </c>
      <c r="AC385" s="26"/>
      <c r="AD385" s="26"/>
      <c r="AE385" s="26"/>
    </row>
    <row r="386" spans="1:31" x14ac:dyDescent="0.2">
      <c r="A386" s="91"/>
      <c r="B386" s="1" t="s">
        <v>62</v>
      </c>
      <c r="C386" s="2">
        <v>908</v>
      </c>
      <c r="D386" s="3" t="s">
        <v>25</v>
      </c>
      <c r="E386" s="3" t="s">
        <v>26</v>
      </c>
      <c r="F386" s="2"/>
      <c r="G386" s="9"/>
      <c r="H386" s="16"/>
      <c r="I386" s="61">
        <f t="shared" si="285"/>
        <v>824</v>
      </c>
      <c r="J386" s="61">
        <f t="shared" si="285"/>
        <v>0</v>
      </c>
      <c r="K386" s="61">
        <f t="shared" si="285"/>
        <v>0</v>
      </c>
      <c r="L386" s="61">
        <f t="shared" si="285"/>
        <v>0</v>
      </c>
      <c r="M386" s="75">
        <f t="shared" si="285"/>
        <v>824</v>
      </c>
      <c r="N386" s="75">
        <f t="shared" si="285"/>
        <v>0</v>
      </c>
      <c r="O386" s="75">
        <f t="shared" si="285"/>
        <v>0</v>
      </c>
      <c r="P386" s="75">
        <f t="shared" si="285"/>
        <v>0</v>
      </c>
      <c r="Q386" s="75">
        <f t="shared" si="285"/>
        <v>0</v>
      </c>
      <c r="R386" s="75">
        <f t="shared" si="285"/>
        <v>0</v>
      </c>
      <c r="S386" s="90">
        <f t="shared" si="285"/>
        <v>824</v>
      </c>
      <c r="T386" s="90">
        <f t="shared" si="285"/>
        <v>0</v>
      </c>
      <c r="U386" s="90">
        <f t="shared" si="285"/>
        <v>0</v>
      </c>
      <c r="V386" s="90">
        <f t="shared" si="285"/>
        <v>0</v>
      </c>
      <c r="W386" s="96">
        <f t="shared" si="285"/>
        <v>824</v>
      </c>
      <c r="X386" s="96">
        <f t="shared" si="285"/>
        <v>0</v>
      </c>
      <c r="Y386" s="96">
        <f t="shared" si="286"/>
        <v>0</v>
      </c>
      <c r="Z386" s="96">
        <f t="shared" si="286"/>
        <v>0</v>
      </c>
      <c r="AA386" s="96"/>
      <c r="AB386" s="86">
        <f t="shared" si="286"/>
        <v>824</v>
      </c>
      <c r="AC386" s="26"/>
      <c r="AD386" s="26"/>
      <c r="AE386" s="26"/>
    </row>
    <row r="387" spans="1:31" x14ac:dyDescent="0.2">
      <c r="A387" s="91"/>
      <c r="B387" s="1" t="s">
        <v>31</v>
      </c>
      <c r="C387" s="2">
        <v>908</v>
      </c>
      <c r="D387" s="3" t="s">
        <v>25</v>
      </c>
      <c r="E387" s="3" t="s">
        <v>26</v>
      </c>
      <c r="F387" s="2" t="s">
        <v>147</v>
      </c>
      <c r="G387" s="9"/>
      <c r="H387" s="16"/>
      <c r="I387" s="61">
        <f>I388</f>
        <v>824</v>
      </c>
      <c r="J387" s="61">
        <f t="shared" si="285"/>
        <v>0</v>
      </c>
      <c r="K387" s="61">
        <f t="shared" si="285"/>
        <v>0</v>
      </c>
      <c r="L387" s="61">
        <f t="shared" si="285"/>
        <v>0</v>
      </c>
      <c r="M387" s="75">
        <f t="shared" si="285"/>
        <v>824</v>
      </c>
      <c r="N387" s="75">
        <f t="shared" si="285"/>
        <v>0</v>
      </c>
      <c r="O387" s="75">
        <f t="shared" si="285"/>
        <v>0</v>
      </c>
      <c r="P387" s="75">
        <f t="shared" si="285"/>
        <v>0</v>
      </c>
      <c r="Q387" s="75">
        <f t="shared" si="285"/>
        <v>0</v>
      </c>
      <c r="R387" s="75">
        <f t="shared" si="285"/>
        <v>0</v>
      </c>
      <c r="S387" s="90">
        <f t="shared" si="285"/>
        <v>824</v>
      </c>
      <c r="T387" s="90">
        <f t="shared" si="285"/>
        <v>0</v>
      </c>
      <c r="U387" s="90">
        <f t="shared" si="285"/>
        <v>0</v>
      </c>
      <c r="V387" s="90">
        <f t="shared" si="285"/>
        <v>0</v>
      </c>
      <c r="W387" s="96">
        <f t="shared" si="285"/>
        <v>824</v>
      </c>
      <c r="X387" s="96">
        <f t="shared" si="285"/>
        <v>0</v>
      </c>
      <c r="Y387" s="96">
        <f t="shared" si="286"/>
        <v>0</v>
      </c>
      <c r="Z387" s="96">
        <f t="shared" si="286"/>
        <v>0</v>
      </c>
      <c r="AA387" s="96"/>
      <c r="AB387" s="86">
        <f t="shared" si="286"/>
        <v>824</v>
      </c>
      <c r="AC387" s="26"/>
      <c r="AD387" s="26"/>
      <c r="AE387" s="26"/>
    </row>
    <row r="388" spans="1:31" ht="31.5" x14ac:dyDescent="0.2">
      <c r="A388" s="92"/>
      <c r="B388" s="35" t="s">
        <v>63</v>
      </c>
      <c r="C388" s="11">
        <v>908</v>
      </c>
      <c r="D388" s="12" t="s">
        <v>25</v>
      </c>
      <c r="E388" s="12" t="s">
        <v>26</v>
      </c>
      <c r="F388" s="11" t="s">
        <v>254</v>
      </c>
      <c r="G388" s="13"/>
      <c r="H388" s="17"/>
      <c r="I388" s="61">
        <f t="shared" si="285"/>
        <v>824</v>
      </c>
      <c r="J388" s="61">
        <f t="shared" si="285"/>
        <v>0</v>
      </c>
      <c r="K388" s="61">
        <f t="shared" si="285"/>
        <v>0</v>
      </c>
      <c r="L388" s="61">
        <f t="shared" si="285"/>
        <v>0</v>
      </c>
      <c r="M388" s="75">
        <f t="shared" si="285"/>
        <v>824</v>
      </c>
      <c r="N388" s="75">
        <f t="shared" si="285"/>
        <v>0</v>
      </c>
      <c r="O388" s="75">
        <f t="shared" si="285"/>
        <v>0</v>
      </c>
      <c r="P388" s="75">
        <f t="shared" si="285"/>
        <v>0</v>
      </c>
      <c r="Q388" s="75">
        <f t="shared" si="285"/>
        <v>0</v>
      </c>
      <c r="R388" s="75">
        <f t="shared" si="285"/>
        <v>0</v>
      </c>
      <c r="S388" s="90">
        <f t="shared" si="285"/>
        <v>824</v>
      </c>
      <c r="T388" s="90">
        <f t="shared" si="285"/>
        <v>0</v>
      </c>
      <c r="U388" s="90">
        <f t="shared" si="285"/>
        <v>0</v>
      </c>
      <c r="V388" s="90">
        <f t="shared" si="285"/>
        <v>0</v>
      </c>
      <c r="W388" s="96">
        <f t="shared" si="285"/>
        <v>824</v>
      </c>
      <c r="X388" s="96">
        <f t="shared" si="285"/>
        <v>0</v>
      </c>
      <c r="Y388" s="96">
        <f t="shared" si="286"/>
        <v>0</v>
      </c>
      <c r="Z388" s="96">
        <f t="shared" si="286"/>
        <v>0</v>
      </c>
      <c r="AA388" s="96"/>
      <c r="AB388" s="86">
        <f t="shared" si="286"/>
        <v>824</v>
      </c>
      <c r="AC388" s="26"/>
      <c r="AD388" s="26"/>
      <c r="AE388" s="26"/>
    </row>
    <row r="389" spans="1:31" x14ac:dyDescent="0.2">
      <c r="A389" s="91"/>
      <c r="B389" s="4" t="s">
        <v>28</v>
      </c>
      <c r="C389" s="5">
        <v>908</v>
      </c>
      <c r="D389" s="6" t="s">
        <v>25</v>
      </c>
      <c r="E389" s="6" t="s">
        <v>26</v>
      </c>
      <c r="F389" s="11" t="s">
        <v>254</v>
      </c>
      <c r="G389" s="7">
        <v>500</v>
      </c>
      <c r="H389" s="18" t="s">
        <v>368</v>
      </c>
      <c r="I389" s="61">
        <v>824</v>
      </c>
      <c r="J389" s="65"/>
      <c r="K389" s="65"/>
      <c r="L389" s="65"/>
      <c r="M389" s="79">
        <f>I389+J389+K389+L389</f>
        <v>824</v>
      </c>
      <c r="N389" s="79"/>
      <c r="O389" s="77"/>
      <c r="P389" s="77"/>
      <c r="Q389" s="77"/>
      <c r="R389" s="77"/>
      <c r="S389" s="77">
        <f>M389+N389+O389+P389+Q389</f>
        <v>824</v>
      </c>
      <c r="T389" s="77"/>
      <c r="U389" s="77"/>
      <c r="V389" s="77"/>
      <c r="W389" s="98">
        <f>S389+T389+U389+V389</f>
        <v>824</v>
      </c>
      <c r="X389" s="98"/>
      <c r="Y389" s="98"/>
      <c r="Z389" s="98"/>
      <c r="AA389" s="98"/>
      <c r="AB389" s="65">
        <f>W389+X389+Y389+Z389</f>
        <v>824</v>
      </c>
      <c r="AC389" s="26"/>
      <c r="AD389" s="26"/>
      <c r="AE389" s="26"/>
    </row>
    <row r="390" spans="1:31" x14ac:dyDescent="0.2">
      <c r="A390" s="91"/>
      <c r="B390" s="4" t="s">
        <v>39</v>
      </c>
      <c r="C390" s="5">
        <v>908</v>
      </c>
      <c r="D390" s="6" t="s">
        <v>26</v>
      </c>
      <c r="E390" s="6"/>
      <c r="F390" s="5"/>
      <c r="G390" s="7"/>
      <c r="H390" s="18"/>
      <c r="I390" s="61">
        <f>I391</f>
        <v>1681.1</v>
      </c>
      <c r="J390" s="61">
        <f t="shared" ref="J390:Z391" si="287">J391</f>
        <v>0</v>
      </c>
      <c r="K390" s="61">
        <f t="shared" si="287"/>
        <v>0</v>
      </c>
      <c r="L390" s="61">
        <f t="shared" si="287"/>
        <v>0</v>
      </c>
      <c r="M390" s="75">
        <f t="shared" si="287"/>
        <v>1681.1</v>
      </c>
      <c r="N390" s="75">
        <f t="shared" si="287"/>
        <v>0</v>
      </c>
      <c r="O390" s="75">
        <f t="shared" si="287"/>
        <v>0</v>
      </c>
      <c r="P390" s="75">
        <f t="shared" si="287"/>
        <v>0</v>
      </c>
      <c r="Q390" s="75">
        <f t="shared" si="287"/>
        <v>0</v>
      </c>
      <c r="R390" s="75">
        <f t="shared" si="287"/>
        <v>0</v>
      </c>
      <c r="S390" s="90">
        <f t="shared" si="287"/>
        <v>1681.1</v>
      </c>
      <c r="T390" s="90">
        <f t="shared" si="287"/>
        <v>0</v>
      </c>
      <c r="U390" s="90">
        <f t="shared" si="287"/>
        <v>0</v>
      </c>
      <c r="V390" s="90">
        <f t="shared" si="287"/>
        <v>0</v>
      </c>
      <c r="W390" s="96">
        <f>W391</f>
        <v>1681.1</v>
      </c>
      <c r="X390" s="96">
        <f t="shared" si="287"/>
        <v>0</v>
      </c>
      <c r="Y390" s="96">
        <f t="shared" si="287"/>
        <v>500</v>
      </c>
      <c r="Z390" s="96">
        <f t="shared" si="287"/>
        <v>0</v>
      </c>
      <c r="AA390" s="96"/>
      <c r="AB390" s="86">
        <f t="shared" ref="AB390:AB391" si="288">AB391</f>
        <v>2181.1</v>
      </c>
      <c r="AC390" s="26"/>
      <c r="AD390" s="26"/>
      <c r="AE390" s="26"/>
    </row>
    <row r="391" spans="1:31" ht="31.5" x14ac:dyDescent="0.2">
      <c r="A391" s="91"/>
      <c r="B391" s="4" t="s">
        <v>40</v>
      </c>
      <c r="C391" s="5">
        <v>908</v>
      </c>
      <c r="D391" s="6" t="s">
        <v>26</v>
      </c>
      <c r="E391" s="6" t="s">
        <v>19</v>
      </c>
      <c r="F391" s="5"/>
      <c r="G391" s="7"/>
      <c r="H391" s="18"/>
      <c r="I391" s="61">
        <f>I392</f>
        <v>1681.1</v>
      </c>
      <c r="J391" s="61">
        <f t="shared" si="287"/>
        <v>0</v>
      </c>
      <c r="K391" s="61">
        <f t="shared" si="287"/>
        <v>0</v>
      </c>
      <c r="L391" s="61">
        <f t="shared" si="287"/>
        <v>0</v>
      </c>
      <c r="M391" s="75">
        <f t="shared" si="287"/>
        <v>1681.1</v>
      </c>
      <c r="N391" s="75">
        <f t="shared" si="287"/>
        <v>0</v>
      </c>
      <c r="O391" s="75">
        <f t="shared" si="287"/>
        <v>0</v>
      </c>
      <c r="P391" s="75">
        <f t="shared" si="287"/>
        <v>0</v>
      </c>
      <c r="Q391" s="75">
        <f t="shared" si="287"/>
        <v>0</v>
      </c>
      <c r="R391" s="75">
        <f t="shared" si="287"/>
        <v>0</v>
      </c>
      <c r="S391" s="90">
        <f t="shared" si="287"/>
        <v>1681.1</v>
      </c>
      <c r="T391" s="90">
        <f t="shared" si="287"/>
        <v>0</v>
      </c>
      <c r="U391" s="90">
        <f t="shared" si="287"/>
        <v>0</v>
      </c>
      <c r="V391" s="90">
        <f t="shared" si="287"/>
        <v>0</v>
      </c>
      <c r="W391" s="96">
        <f>W392</f>
        <v>1681.1</v>
      </c>
      <c r="X391" s="96">
        <f t="shared" si="287"/>
        <v>0</v>
      </c>
      <c r="Y391" s="96">
        <f t="shared" si="287"/>
        <v>500</v>
      </c>
      <c r="Z391" s="96">
        <f t="shared" si="287"/>
        <v>0</v>
      </c>
      <c r="AA391" s="96"/>
      <c r="AB391" s="86">
        <f t="shared" si="288"/>
        <v>2181.1</v>
      </c>
      <c r="AC391" s="26"/>
      <c r="AD391" s="26"/>
      <c r="AE391" s="26"/>
    </row>
    <row r="392" spans="1:31" ht="45.75" customHeight="1" x14ac:dyDescent="0.2">
      <c r="A392" s="92"/>
      <c r="B392" s="14" t="s">
        <v>107</v>
      </c>
      <c r="C392" s="21">
        <v>908</v>
      </c>
      <c r="D392" s="22" t="s">
        <v>26</v>
      </c>
      <c r="E392" s="22" t="s">
        <v>19</v>
      </c>
      <c r="F392" s="21" t="s">
        <v>229</v>
      </c>
      <c r="G392" s="23"/>
      <c r="H392" s="24"/>
      <c r="I392" s="63">
        <f>I393+I397</f>
        <v>1681.1</v>
      </c>
      <c r="J392" s="63">
        <f t="shared" ref="J392:V392" si="289">J393+J397</f>
        <v>0</v>
      </c>
      <c r="K392" s="63">
        <f t="shared" si="289"/>
        <v>0</v>
      </c>
      <c r="L392" s="63">
        <f t="shared" si="289"/>
        <v>0</v>
      </c>
      <c r="M392" s="85">
        <f t="shared" si="289"/>
        <v>1681.1</v>
      </c>
      <c r="N392" s="85">
        <f t="shared" si="289"/>
        <v>0</v>
      </c>
      <c r="O392" s="85">
        <f t="shared" si="289"/>
        <v>0</v>
      </c>
      <c r="P392" s="85">
        <f t="shared" si="289"/>
        <v>0</v>
      </c>
      <c r="Q392" s="85">
        <f t="shared" si="289"/>
        <v>0</v>
      </c>
      <c r="R392" s="85">
        <f t="shared" si="289"/>
        <v>0</v>
      </c>
      <c r="S392" s="99">
        <f t="shared" si="289"/>
        <v>1681.1</v>
      </c>
      <c r="T392" s="99">
        <f t="shared" si="289"/>
        <v>0</v>
      </c>
      <c r="U392" s="99">
        <f t="shared" si="289"/>
        <v>0</v>
      </c>
      <c r="V392" s="99">
        <f t="shared" si="289"/>
        <v>0</v>
      </c>
      <c r="W392" s="100">
        <f>W393+W395+W397</f>
        <v>1681.1</v>
      </c>
      <c r="X392" s="100">
        <f t="shared" ref="X392:AB392" si="290">X393+X395+X397</f>
        <v>0</v>
      </c>
      <c r="Y392" s="100">
        <f t="shared" si="290"/>
        <v>500</v>
      </c>
      <c r="Z392" s="100">
        <f t="shared" si="290"/>
        <v>0</v>
      </c>
      <c r="AA392" s="100"/>
      <c r="AB392" s="137">
        <f t="shared" si="290"/>
        <v>2181.1</v>
      </c>
      <c r="AC392" s="26"/>
      <c r="AD392" s="26"/>
      <c r="AE392" s="26"/>
    </row>
    <row r="393" spans="1:31" hidden="1" x14ac:dyDescent="0.2">
      <c r="A393" s="4"/>
      <c r="B393" s="4" t="s">
        <v>450</v>
      </c>
      <c r="C393" s="5">
        <v>908</v>
      </c>
      <c r="D393" s="6" t="s">
        <v>26</v>
      </c>
      <c r="E393" s="6" t="s">
        <v>19</v>
      </c>
      <c r="F393" s="5" t="s">
        <v>394</v>
      </c>
      <c r="G393" s="7"/>
      <c r="H393" s="7"/>
      <c r="I393" s="86">
        <f>I394</f>
        <v>510</v>
      </c>
      <c r="J393" s="86">
        <f t="shared" ref="J393:AB393" si="291">J394</f>
        <v>0</v>
      </c>
      <c r="K393" s="86">
        <f t="shared" si="291"/>
        <v>0</v>
      </c>
      <c r="L393" s="86">
        <f t="shared" si="291"/>
        <v>0</v>
      </c>
      <c r="M393" s="90">
        <f t="shared" si="291"/>
        <v>510</v>
      </c>
      <c r="N393" s="90">
        <f t="shared" si="291"/>
        <v>0</v>
      </c>
      <c r="O393" s="90">
        <f t="shared" si="291"/>
        <v>0</v>
      </c>
      <c r="P393" s="90">
        <f t="shared" si="291"/>
        <v>0</v>
      </c>
      <c r="Q393" s="90">
        <f t="shared" si="291"/>
        <v>0</v>
      </c>
      <c r="R393" s="90">
        <f t="shared" si="291"/>
        <v>0</v>
      </c>
      <c r="S393" s="90">
        <f t="shared" si="291"/>
        <v>510</v>
      </c>
      <c r="T393" s="90">
        <f t="shared" si="291"/>
        <v>0</v>
      </c>
      <c r="U393" s="90">
        <f t="shared" si="291"/>
        <v>0</v>
      </c>
      <c r="V393" s="90">
        <f t="shared" si="291"/>
        <v>0</v>
      </c>
      <c r="W393" s="96">
        <f t="shared" si="291"/>
        <v>510</v>
      </c>
      <c r="X393" s="96">
        <f t="shared" si="291"/>
        <v>0</v>
      </c>
      <c r="Y393" s="96">
        <f t="shared" si="291"/>
        <v>-510</v>
      </c>
      <c r="Z393" s="96">
        <f t="shared" si="291"/>
        <v>0</v>
      </c>
      <c r="AA393" s="96"/>
      <c r="AB393" s="86">
        <f t="shared" si="291"/>
        <v>0</v>
      </c>
      <c r="AC393" s="26"/>
      <c r="AD393" s="26"/>
      <c r="AE393" s="26"/>
    </row>
    <row r="394" spans="1:31" hidden="1" x14ac:dyDescent="0.2">
      <c r="A394" s="4"/>
      <c r="B394" s="4" t="s">
        <v>187</v>
      </c>
      <c r="C394" s="5">
        <v>908</v>
      </c>
      <c r="D394" s="6" t="s">
        <v>26</v>
      </c>
      <c r="E394" s="6" t="s">
        <v>19</v>
      </c>
      <c r="F394" s="5" t="s">
        <v>394</v>
      </c>
      <c r="G394" s="7">
        <v>200</v>
      </c>
      <c r="H394" s="7"/>
      <c r="I394" s="86">
        <v>510</v>
      </c>
      <c r="J394" s="65"/>
      <c r="K394" s="65"/>
      <c r="L394" s="65"/>
      <c r="M394" s="77">
        <f>I394+J394+K394+L394</f>
        <v>510</v>
      </c>
      <c r="N394" s="77"/>
      <c r="O394" s="77"/>
      <c r="P394" s="77"/>
      <c r="Q394" s="77"/>
      <c r="R394" s="77"/>
      <c r="S394" s="77">
        <f>M394+N394+O394+P394+Q394</f>
        <v>510</v>
      </c>
      <c r="T394" s="77"/>
      <c r="U394" s="77"/>
      <c r="V394" s="77"/>
      <c r="W394" s="98">
        <f>S394+T394+U394+V394</f>
        <v>510</v>
      </c>
      <c r="X394" s="98"/>
      <c r="Y394" s="98">
        <v>-510</v>
      </c>
      <c r="Z394" s="98"/>
      <c r="AA394" s="98"/>
      <c r="AB394" s="65">
        <f>W394+X394+Y394+Z394</f>
        <v>0</v>
      </c>
      <c r="AC394" s="26"/>
      <c r="AD394" s="26"/>
      <c r="AE394" s="26"/>
    </row>
    <row r="395" spans="1:31" ht="52.5" customHeight="1" x14ac:dyDescent="0.2">
      <c r="A395" s="4"/>
      <c r="B395" s="4" t="s">
        <v>503</v>
      </c>
      <c r="C395" s="5">
        <v>908</v>
      </c>
      <c r="D395" s="6" t="s">
        <v>26</v>
      </c>
      <c r="E395" s="6" t="s">
        <v>19</v>
      </c>
      <c r="F395" s="5" t="s">
        <v>502</v>
      </c>
      <c r="G395" s="7"/>
      <c r="H395" s="7"/>
      <c r="I395" s="86"/>
      <c r="J395" s="65"/>
      <c r="K395" s="65"/>
      <c r="L395" s="65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98">
        <f>W396</f>
        <v>0</v>
      </c>
      <c r="X395" s="98">
        <f t="shared" ref="X395:AB395" si="292">X396</f>
        <v>0</v>
      </c>
      <c r="Y395" s="98">
        <f t="shared" si="292"/>
        <v>1010</v>
      </c>
      <c r="Z395" s="98">
        <f t="shared" si="292"/>
        <v>0</v>
      </c>
      <c r="AA395" s="98"/>
      <c r="AB395" s="65">
        <f t="shared" si="292"/>
        <v>1010</v>
      </c>
      <c r="AC395" s="26"/>
      <c r="AD395" s="26"/>
      <c r="AE395" s="26"/>
    </row>
    <row r="396" spans="1:31" x14ac:dyDescent="0.2">
      <c r="A396" s="4"/>
      <c r="B396" s="4" t="s">
        <v>187</v>
      </c>
      <c r="C396" s="5">
        <v>908</v>
      </c>
      <c r="D396" s="6" t="s">
        <v>26</v>
      </c>
      <c r="E396" s="6" t="s">
        <v>19</v>
      </c>
      <c r="F396" s="5" t="s">
        <v>502</v>
      </c>
      <c r="G396" s="7">
        <v>200</v>
      </c>
      <c r="H396" s="7"/>
      <c r="I396" s="86"/>
      <c r="J396" s="65"/>
      <c r="K396" s="65"/>
      <c r="L396" s="65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98">
        <v>0</v>
      </c>
      <c r="X396" s="98"/>
      <c r="Y396" s="98">
        <v>1010</v>
      </c>
      <c r="Z396" s="98"/>
      <c r="AA396" s="98"/>
      <c r="AB396" s="65">
        <f>W396+X396+Y396+Z396</f>
        <v>1010</v>
      </c>
      <c r="AC396" s="26"/>
      <c r="AD396" s="26"/>
      <c r="AE396" s="26"/>
    </row>
    <row r="397" spans="1:31" x14ac:dyDescent="0.2">
      <c r="A397" s="4"/>
      <c r="B397" s="4" t="s">
        <v>230</v>
      </c>
      <c r="C397" s="5">
        <v>908</v>
      </c>
      <c r="D397" s="6" t="s">
        <v>26</v>
      </c>
      <c r="E397" s="6" t="s">
        <v>19</v>
      </c>
      <c r="F397" s="5" t="s">
        <v>231</v>
      </c>
      <c r="G397" s="7"/>
      <c r="H397" s="7"/>
      <c r="I397" s="86">
        <f>I398</f>
        <v>1171.0999999999999</v>
      </c>
      <c r="J397" s="86">
        <f t="shared" ref="J397:AB397" si="293">J398</f>
        <v>0</v>
      </c>
      <c r="K397" s="86">
        <f t="shared" si="293"/>
        <v>0</v>
      </c>
      <c r="L397" s="86">
        <f t="shared" si="293"/>
        <v>0</v>
      </c>
      <c r="M397" s="90">
        <f t="shared" si="293"/>
        <v>1171.0999999999999</v>
      </c>
      <c r="N397" s="90">
        <f t="shared" si="293"/>
        <v>0</v>
      </c>
      <c r="O397" s="90">
        <f t="shared" si="293"/>
        <v>0</v>
      </c>
      <c r="P397" s="90">
        <f t="shared" si="293"/>
        <v>0</v>
      </c>
      <c r="Q397" s="90">
        <f t="shared" si="293"/>
        <v>0</v>
      </c>
      <c r="R397" s="90">
        <f t="shared" si="293"/>
        <v>0</v>
      </c>
      <c r="S397" s="90">
        <f t="shared" si="293"/>
        <v>1171.0999999999999</v>
      </c>
      <c r="T397" s="90">
        <f t="shared" si="293"/>
        <v>0</v>
      </c>
      <c r="U397" s="90">
        <f t="shared" si="293"/>
        <v>0</v>
      </c>
      <c r="V397" s="90">
        <f t="shared" si="293"/>
        <v>0</v>
      </c>
      <c r="W397" s="96">
        <f t="shared" si="293"/>
        <v>1171.0999999999999</v>
      </c>
      <c r="X397" s="96">
        <f t="shared" si="293"/>
        <v>0</v>
      </c>
      <c r="Y397" s="96">
        <f t="shared" si="293"/>
        <v>0</v>
      </c>
      <c r="Z397" s="96">
        <f t="shared" si="293"/>
        <v>0</v>
      </c>
      <c r="AA397" s="96"/>
      <c r="AB397" s="86">
        <f t="shared" si="293"/>
        <v>1171.0999999999999</v>
      </c>
      <c r="AC397" s="26"/>
      <c r="AD397" s="26"/>
      <c r="AE397" s="26"/>
    </row>
    <row r="398" spans="1:31" ht="31.5" x14ac:dyDescent="0.2">
      <c r="A398" s="4" t="s">
        <v>0</v>
      </c>
      <c r="B398" s="4" t="s">
        <v>98</v>
      </c>
      <c r="C398" s="5">
        <v>908</v>
      </c>
      <c r="D398" s="5" t="s">
        <v>26</v>
      </c>
      <c r="E398" s="5" t="s">
        <v>19</v>
      </c>
      <c r="F398" s="5" t="s">
        <v>232</v>
      </c>
      <c r="G398" s="7" t="s">
        <v>0</v>
      </c>
      <c r="H398" s="7"/>
      <c r="I398" s="86">
        <f>I399+I400+I401</f>
        <v>1171.0999999999999</v>
      </c>
      <c r="J398" s="86">
        <f t="shared" ref="J398:AB398" si="294">J399+J400+J401</f>
        <v>0</v>
      </c>
      <c r="K398" s="86">
        <f t="shared" si="294"/>
        <v>0</v>
      </c>
      <c r="L398" s="86">
        <f t="shared" si="294"/>
        <v>0</v>
      </c>
      <c r="M398" s="90">
        <f t="shared" si="294"/>
        <v>1171.0999999999999</v>
      </c>
      <c r="N398" s="90">
        <f t="shared" si="294"/>
        <v>0</v>
      </c>
      <c r="O398" s="90">
        <f t="shared" si="294"/>
        <v>0</v>
      </c>
      <c r="P398" s="90">
        <f t="shared" si="294"/>
        <v>0</v>
      </c>
      <c r="Q398" s="90">
        <f t="shared" si="294"/>
        <v>0</v>
      </c>
      <c r="R398" s="90">
        <f t="shared" si="294"/>
        <v>0</v>
      </c>
      <c r="S398" s="90">
        <f t="shared" si="294"/>
        <v>1171.0999999999999</v>
      </c>
      <c r="T398" s="90">
        <f t="shared" si="294"/>
        <v>0</v>
      </c>
      <c r="U398" s="90">
        <f t="shared" si="294"/>
        <v>0</v>
      </c>
      <c r="V398" s="90">
        <f t="shared" si="294"/>
        <v>0</v>
      </c>
      <c r="W398" s="96">
        <f t="shared" si="294"/>
        <v>1171.0999999999999</v>
      </c>
      <c r="X398" s="96">
        <f t="shared" si="294"/>
        <v>0</v>
      </c>
      <c r="Y398" s="96">
        <f t="shared" si="294"/>
        <v>0</v>
      </c>
      <c r="Z398" s="96">
        <f t="shared" si="294"/>
        <v>0</v>
      </c>
      <c r="AA398" s="96"/>
      <c r="AB398" s="86">
        <f t="shared" si="294"/>
        <v>1171.0999999999999</v>
      </c>
      <c r="AC398" s="26"/>
      <c r="AD398" s="26"/>
      <c r="AE398" s="26"/>
    </row>
    <row r="399" spans="1:31" ht="47.25" x14ac:dyDescent="0.2">
      <c r="A399" s="124" t="s">
        <v>0</v>
      </c>
      <c r="B399" s="25" t="s">
        <v>21</v>
      </c>
      <c r="C399" s="28">
        <v>908</v>
      </c>
      <c r="D399" s="28" t="s">
        <v>26</v>
      </c>
      <c r="E399" s="28" t="s">
        <v>19</v>
      </c>
      <c r="F399" s="31" t="s">
        <v>232</v>
      </c>
      <c r="G399" s="29" t="s">
        <v>22</v>
      </c>
      <c r="H399" s="30"/>
      <c r="I399" s="87">
        <v>995.9</v>
      </c>
      <c r="J399" s="128"/>
      <c r="K399" s="128"/>
      <c r="L399" s="128"/>
      <c r="M399" s="129">
        <f t="shared" ref="M399:M401" si="295">I399+J399+K399+L399</f>
        <v>995.9</v>
      </c>
      <c r="N399" s="129"/>
      <c r="O399" s="130"/>
      <c r="P399" s="130"/>
      <c r="Q399" s="130"/>
      <c r="R399" s="130"/>
      <c r="S399" s="130">
        <f>M399+N399+O399+P399+Q399</f>
        <v>995.9</v>
      </c>
      <c r="T399" s="130"/>
      <c r="U399" s="130"/>
      <c r="V399" s="130"/>
      <c r="W399" s="131">
        <f t="shared" ref="W399:W401" si="296">S399+T399+U399+V399</f>
        <v>995.9</v>
      </c>
      <c r="X399" s="131"/>
      <c r="Y399" s="131"/>
      <c r="Z399" s="131"/>
      <c r="AA399" s="131"/>
      <c r="AB399" s="128">
        <f t="shared" ref="AB399:AB401" si="297">W399+X399+Y399+Z399</f>
        <v>995.9</v>
      </c>
      <c r="AC399" s="26"/>
      <c r="AD399" s="26"/>
      <c r="AE399" s="26"/>
    </row>
    <row r="400" spans="1:31" x14ac:dyDescent="0.2">
      <c r="A400" s="84" t="s">
        <v>0</v>
      </c>
      <c r="B400" s="14" t="s">
        <v>187</v>
      </c>
      <c r="C400" s="11">
        <v>908</v>
      </c>
      <c r="D400" s="11" t="s">
        <v>26</v>
      </c>
      <c r="E400" s="32" t="s">
        <v>19</v>
      </c>
      <c r="F400" s="5" t="s">
        <v>232</v>
      </c>
      <c r="G400" s="33" t="s">
        <v>12</v>
      </c>
      <c r="H400" s="34"/>
      <c r="I400" s="61">
        <v>152.19999999999999</v>
      </c>
      <c r="J400" s="65"/>
      <c r="K400" s="65"/>
      <c r="L400" s="65"/>
      <c r="M400" s="79">
        <f t="shared" si="295"/>
        <v>152.19999999999999</v>
      </c>
      <c r="N400" s="79"/>
      <c r="O400" s="77"/>
      <c r="P400" s="77">
        <v>3</v>
      </c>
      <c r="Q400" s="77"/>
      <c r="R400" s="77"/>
      <c r="S400" s="77">
        <f>M400+N400+O400+P400+Q400</f>
        <v>155.19999999999999</v>
      </c>
      <c r="T400" s="77"/>
      <c r="U400" s="77"/>
      <c r="V400" s="77"/>
      <c r="W400" s="98">
        <f t="shared" si="296"/>
        <v>155.19999999999999</v>
      </c>
      <c r="X400" s="98"/>
      <c r="Y400" s="98"/>
      <c r="Z400" s="98"/>
      <c r="AA400" s="98"/>
      <c r="AB400" s="65">
        <f t="shared" si="297"/>
        <v>155.19999999999999</v>
      </c>
      <c r="AC400" s="26"/>
      <c r="AD400" s="26"/>
      <c r="AE400" s="26"/>
    </row>
    <row r="401" spans="1:31" x14ac:dyDescent="0.2">
      <c r="A401" s="91"/>
      <c r="B401" s="4" t="s">
        <v>23</v>
      </c>
      <c r="C401" s="11">
        <v>908</v>
      </c>
      <c r="D401" s="11" t="s">
        <v>26</v>
      </c>
      <c r="E401" s="32" t="s">
        <v>19</v>
      </c>
      <c r="F401" s="5" t="s">
        <v>232</v>
      </c>
      <c r="G401" s="33">
        <v>800</v>
      </c>
      <c r="H401" s="34"/>
      <c r="I401" s="61">
        <v>23</v>
      </c>
      <c r="J401" s="65"/>
      <c r="K401" s="65"/>
      <c r="L401" s="65"/>
      <c r="M401" s="79">
        <f t="shared" si="295"/>
        <v>23</v>
      </c>
      <c r="N401" s="79"/>
      <c r="O401" s="77"/>
      <c r="P401" s="77">
        <v>-3</v>
      </c>
      <c r="Q401" s="77"/>
      <c r="R401" s="77"/>
      <c r="S401" s="77">
        <f>M401+N401+O401+P401+Q401</f>
        <v>20</v>
      </c>
      <c r="T401" s="77"/>
      <c r="U401" s="77"/>
      <c r="V401" s="77"/>
      <c r="W401" s="98">
        <f t="shared" si="296"/>
        <v>20</v>
      </c>
      <c r="X401" s="98"/>
      <c r="Y401" s="98"/>
      <c r="Z401" s="98"/>
      <c r="AA401" s="98"/>
      <c r="AB401" s="65">
        <f t="shared" si="297"/>
        <v>20</v>
      </c>
      <c r="AC401" s="26"/>
      <c r="AD401" s="26"/>
      <c r="AE401" s="26"/>
    </row>
    <row r="402" spans="1:31" x14ac:dyDescent="0.2">
      <c r="A402" s="91"/>
      <c r="B402" s="4" t="s">
        <v>108</v>
      </c>
      <c r="C402" s="5">
        <v>908</v>
      </c>
      <c r="D402" s="6" t="s">
        <v>9</v>
      </c>
      <c r="E402" s="6"/>
      <c r="F402" s="5"/>
      <c r="G402" s="7"/>
      <c r="H402" s="18"/>
      <c r="I402" s="61">
        <f>I403+I409+I419+I412</f>
        <v>3428.7999999999997</v>
      </c>
      <c r="J402" s="61">
        <f t="shared" ref="J402:AB402" si="298">J403+J409+J419+J412</f>
        <v>0</v>
      </c>
      <c r="K402" s="61">
        <f t="shared" si="298"/>
        <v>0</v>
      </c>
      <c r="L402" s="61">
        <f t="shared" si="298"/>
        <v>0</v>
      </c>
      <c r="M402" s="75">
        <f t="shared" si="298"/>
        <v>3428.7999999999997</v>
      </c>
      <c r="N402" s="75">
        <f t="shared" si="298"/>
        <v>300</v>
      </c>
      <c r="O402" s="75">
        <f t="shared" si="298"/>
        <v>0</v>
      </c>
      <c r="P402" s="75">
        <f t="shared" si="298"/>
        <v>-300</v>
      </c>
      <c r="Q402" s="75">
        <f t="shared" si="298"/>
        <v>0</v>
      </c>
      <c r="R402" s="75">
        <f t="shared" si="298"/>
        <v>0</v>
      </c>
      <c r="S402" s="90">
        <f t="shared" si="298"/>
        <v>3428.7999999999997</v>
      </c>
      <c r="T402" s="90">
        <f t="shared" si="298"/>
        <v>0</v>
      </c>
      <c r="U402" s="90">
        <f t="shared" si="298"/>
        <v>0</v>
      </c>
      <c r="V402" s="90">
        <f t="shared" si="298"/>
        <v>0</v>
      </c>
      <c r="W402" s="96">
        <f t="shared" si="298"/>
        <v>3428.7999999999997</v>
      </c>
      <c r="X402" s="96">
        <f t="shared" si="298"/>
        <v>0</v>
      </c>
      <c r="Y402" s="96">
        <f t="shared" si="298"/>
        <v>-778.3</v>
      </c>
      <c r="Z402" s="96">
        <f t="shared" si="298"/>
        <v>0</v>
      </c>
      <c r="AA402" s="96"/>
      <c r="AB402" s="86">
        <f t="shared" si="298"/>
        <v>14845.62</v>
      </c>
      <c r="AC402" s="26"/>
      <c r="AD402" s="26"/>
      <c r="AE402" s="26"/>
    </row>
    <row r="403" spans="1:31" x14ac:dyDescent="0.2">
      <c r="A403" s="91"/>
      <c r="B403" s="4" t="s">
        <v>45</v>
      </c>
      <c r="C403" s="5">
        <v>908</v>
      </c>
      <c r="D403" s="6" t="s">
        <v>9</v>
      </c>
      <c r="E403" s="6" t="s">
        <v>18</v>
      </c>
      <c r="F403" s="5"/>
      <c r="G403" s="7"/>
      <c r="H403" s="18"/>
      <c r="I403" s="61">
        <f>I404</f>
        <v>100</v>
      </c>
      <c r="J403" s="61">
        <f t="shared" ref="J403:Z405" si="299">J404</f>
        <v>0</v>
      </c>
      <c r="K403" s="61">
        <f t="shared" si="299"/>
        <v>0</v>
      </c>
      <c r="L403" s="61">
        <f t="shared" si="299"/>
        <v>0</v>
      </c>
      <c r="M403" s="75">
        <f t="shared" si="299"/>
        <v>100</v>
      </c>
      <c r="N403" s="75">
        <f t="shared" si="299"/>
        <v>0</v>
      </c>
      <c r="O403" s="75">
        <f t="shared" si="299"/>
        <v>0</v>
      </c>
      <c r="P403" s="75">
        <f t="shared" si="299"/>
        <v>0</v>
      </c>
      <c r="Q403" s="75">
        <f t="shared" si="299"/>
        <v>0</v>
      </c>
      <c r="R403" s="75">
        <f t="shared" si="299"/>
        <v>0</v>
      </c>
      <c r="S403" s="90">
        <f t="shared" si="299"/>
        <v>100</v>
      </c>
      <c r="T403" s="90">
        <f t="shared" si="299"/>
        <v>0</v>
      </c>
      <c r="U403" s="90">
        <f t="shared" si="299"/>
        <v>0</v>
      </c>
      <c r="V403" s="90">
        <f t="shared" si="299"/>
        <v>0</v>
      </c>
      <c r="W403" s="96">
        <f t="shared" si="299"/>
        <v>100</v>
      </c>
      <c r="X403" s="96">
        <f t="shared" si="299"/>
        <v>0</v>
      </c>
      <c r="Y403" s="96">
        <f t="shared" si="299"/>
        <v>0</v>
      </c>
      <c r="Z403" s="96">
        <f t="shared" si="299"/>
        <v>0</v>
      </c>
      <c r="AA403" s="96"/>
      <c r="AB403" s="86">
        <f t="shared" ref="AB403:AB405" si="300">AB404</f>
        <v>100</v>
      </c>
      <c r="AC403" s="26"/>
      <c r="AD403" s="26"/>
      <c r="AE403" s="26"/>
    </row>
    <row r="404" spans="1:31" ht="31.5" x14ac:dyDescent="0.2">
      <c r="A404" s="91"/>
      <c r="B404" s="4" t="s">
        <v>135</v>
      </c>
      <c r="C404" s="5">
        <v>908</v>
      </c>
      <c r="D404" s="6" t="s">
        <v>9</v>
      </c>
      <c r="E404" s="6" t="s">
        <v>18</v>
      </c>
      <c r="F404" s="5" t="s">
        <v>233</v>
      </c>
      <c r="G404" s="7"/>
      <c r="H404" s="18"/>
      <c r="I404" s="61">
        <f>I405</f>
        <v>100</v>
      </c>
      <c r="J404" s="61">
        <f t="shared" si="299"/>
        <v>0</v>
      </c>
      <c r="K404" s="61">
        <f t="shared" si="299"/>
        <v>0</v>
      </c>
      <c r="L404" s="61">
        <f t="shared" si="299"/>
        <v>0</v>
      </c>
      <c r="M404" s="75">
        <f t="shared" si="299"/>
        <v>100</v>
      </c>
      <c r="N404" s="75">
        <f t="shared" si="299"/>
        <v>0</v>
      </c>
      <c r="O404" s="75">
        <f t="shared" si="299"/>
        <v>0</v>
      </c>
      <c r="P404" s="75">
        <f t="shared" si="299"/>
        <v>0</v>
      </c>
      <c r="Q404" s="75">
        <f t="shared" si="299"/>
        <v>0</v>
      </c>
      <c r="R404" s="75">
        <f t="shared" si="299"/>
        <v>0</v>
      </c>
      <c r="S404" s="90">
        <f t="shared" si="299"/>
        <v>100</v>
      </c>
      <c r="T404" s="90">
        <f t="shared" si="299"/>
        <v>0</v>
      </c>
      <c r="U404" s="90">
        <f t="shared" si="299"/>
        <v>0</v>
      </c>
      <c r="V404" s="90">
        <f t="shared" si="299"/>
        <v>0</v>
      </c>
      <c r="W404" s="96">
        <f t="shared" si="299"/>
        <v>100</v>
      </c>
      <c r="X404" s="96">
        <f t="shared" si="299"/>
        <v>0</v>
      </c>
      <c r="Y404" s="96">
        <f t="shared" si="299"/>
        <v>0</v>
      </c>
      <c r="Z404" s="96">
        <f t="shared" si="299"/>
        <v>0</v>
      </c>
      <c r="AA404" s="96"/>
      <c r="AB404" s="86">
        <f t="shared" si="300"/>
        <v>100</v>
      </c>
      <c r="AC404" s="26"/>
      <c r="AD404" s="26"/>
      <c r="AE404" s="26"/>
    </row>
    <row r="405" spans="1:31" ht="31.5" x14ac:dyDescent="0.2">
      <c r="A405" s="91"/>
      <c r="B405" s="4" t="s">
        <v>109</v>
      </c>
      <c r="C405" s="5">
        <v>908</v>
      </c>
      <c r="D405" s="6" t="s">
        <v>9</v>
      </c>
      <c r="E405" s="6" t="s">
        <v>18</v>
      </c>
      <c r="F405" s="5" t="s">
        <v>234</v>
      </c>
      <c r="G405" s="7"/>
      <c r="H405" s="18"/>
      <c r="I405" s="61">
        <f>I406</f>
        <v>100</v>
      </c>
      <c r="J405" s="61">
        <f t="shared" si="299"/>
        <v>0</v>
      </c>
      <c r="K405" s="61">
        <f t="shared" si="299"/>
        <v>0</v>
      </c>
      <c r="L405" s="61">
        <f t="shared" si="299"/>
        <v>0</v>
      </c>
      <c r="M405" s="75">
        <f t="shared" si="299"/>
        <v>100</v>
      </c>
      <c r="N405" s="75">
        <f t="shared" si="299"/>
        <v>0</v>
      </c>
      <c r="O405" s="75">
        <f t="shared" si="299"/>
        <v>0</v>
      </c>
      <c r="P405" s="75">
        <f t="shared" si="299"/>
        <v>0</v>
      </c>
      <c r="Q405" s="75">
        <f t="shared" si="299"/>
        <v>0</v>
      </c>
      <c r="R405" s="75">
        <f t="shared" si="299"/>
        <v>0</v>
      </c>
      <c r="S405" s="90">
        <f t="shared" si="299"/>
        <v>100</v>
      </c>
      <c r="T405" s="90">
        <f t="shared" si="299"/>
        <v>0</v>
      </c>
      <c r="U405" s="90">
        <f t="shared" si="299"/>
        <v>0</v>
      </c>
      <c r="V405" s="90">
        <f t="shared" si="299"/>
        <v>0</v>
      </c>
      <c r="W405" s="96">
        <f t="shared" si="299"/>
        <v>100</v>
      </c>
      <c r="X405" s="96">
        <f t="shared" si="299"/>
        <v>0</v>
      </c>
      <c r="Y405" s="96">
        <f t="shared" si="299"/>
        <v>0</v>
      </c>
      <c r="Z405" s="96">
        <f t="shared" si="299"/>
        <v>0</v>
      </c>
      <c r="AA405" s="96"/>
      <c r="AB405" s="86">
        <f t="shared" si="300"/>
        <v>100</v>
      </c>
      <c r="AC405" s="26"/>
      <c r="AD405" s="26"/>
      <c r="AE405" s="26"/>
    </row>
    <row r="406" spans="1:31" x14ac:dyDescent="0.2">
      <c r="A406" s="91"/>
      <c r="B406" s="14" t="s">
        <v>17</v>
      </c>
      <c r="C406" s="5">
        <v>908</v>
      </c>
      <c r="D406" s="6" t="s">
        <v>9</v>
      </c>
      <c r="E406" s="6" t="s">
        <v>18</v>
      </c>
      <c r="F406" s="5" t="s">
        <v>234</v>
      </c>
      <c r="G406" s="7">
        <v>300</v>
      </c>
      <c r="H406" s="18"/>
      <c r="I406" s="61">
        <v>100</v>
      </c>
      <c r="J406" s="65"/>
      <c r="K406" s="65"/>
      <c r="L406" s="65"/>
      <c r="M406" s="79">
        <f>I406+J406+K406+L406</f>
        <v>100</v>
      </c>
      <c r="N406" s="79"/>
      <c r="O406" s="77"/>
      <c r="P406" s="77"/>
      <c r="Q406" s="77"/>
      <c r="R406" s="77"/>
      <c r="S406" s="77">
        <f>M406+N406+O406+P406+Q406</f>
        <v>100</v>
      </c>
      <c r="T406" s="77"/>
      <c r="U406" s="77"/>
      <c r="V406" s="77"/>
      <c r="W406" s="98">
        <f>S406+T406+U406+V406</f>
        <v>100</v>
      </c>
      <c r="X406" s="98"/>
      <c r="Y406" s="98"/>
      <c r="Z406" s="98"/>
      <c r="AA406" s="98"/>
      <c r="AB406" s="65">
        <f>W406+X406+Y406+Z406</f>
        <v>100</v>
      </c>
      <c r="AC406" s="26"/>
      <c r="AD406" s="26"/>
      <c r="AE406" s="26"/>
    </row>
    <row r="407" spans="1:31" x14ac:dyDescent="0.2">
      <c r="A407" s="91"/>
      <c r="B407" s="4" t="s">
        <v>235</v>
      </c>
      <c r="C407" s="5">
        <v>908</v>
      </c>
      <c r="D407" s="6" t="s">
        <v>9</v>
      </c>
      <c r="E407" s="6" t="s">
        <v>35</v>
      </c>
      <c r="F407" s="5"/>
      <c r="G407" s="7"/>
      <c r="H407" s="7"/>
      <c r="I407" s="61">
        <f>I408</f>
        <v>1920.7</v>
      </c>
      <c r="J407" s="61">
        <f t="shared" ref="J407:Z410" si="301">J408</f>
        <v>0</v>
      </c>
      <c r="K407" s="61">
        <f t="shared" si="301"/>
        <v>0</v>
      </c>
      <c r="L407" s="61">
        <f t="shared" si="301"/>
        <v>0</v>
      </c>
      <c r="M407" s="75">
        <f t="shared" si="301"/>
        <v>1920.7</v>
      </c>
      <c r="N407" s="75">
        <f t="shared" si="301"/>
        <v>0</v>
      </c>
      <c r="O407" s="75">
        <f t="shared" si="301"/>
        <v>0</v>
      </c>
      <c r="P407" s="75">
        <f t="shared" si="301"/>
        <v>0</v>
      </c>
      <c r="Q407" s="75">
        <f t="shared" si="301"/>
        <v>0</v>
      </c>
      <c r="R407" s="75">
        <f t="shared" si="301"/>
        <v>0</v>
      </c>
      <c r="S407" s="90">
        <f t="shared" si="301"/>
        <v>1920.7</v>
      </c>
      <c r="T407" s="90">
        <f t="shared" si="301"/>
        <v>0</v>
      </c>
      <c r="U407" s="90">
        <f t="shared" si="301"/>
        <v>0</v>
      </c>
      <c r="V407" s="90">
        <f t="shared" si="301"/>
        <v>0</v>
      </c>
      <c r="W407" s="96">
        <f t="shared" si="301"/>
        <v>1920.7</v>
      </c>
      <c r="X407" s="96">
        <f t="shared" si="301"/>
        <v>0</v>
      </c>
      <c r="Y407" s="96">
        <f t="shared" si="301"/>
        <v>-718.3</v>
      </c>
      <c r="Z407" s="96">
        <f t="shared" si="301"/>
        <v>0</v>
      </c>
      <c r="AA407" s="96"/>
      <c r="AB407" s="86">
        <f t="shared" ref="AB407:AB410" si="302">AB408</f>
        <v>1202.4000000000001</v>
      </c>
      <c r="AC407" s="26"/>
      <c r="AD407" s="26"/>
      <c r="AE407" s="26"/>
    </row>
    <row r="408" spans="1:31" ht="31.5" x14ac:dyDescent="0.2">
      <c r="A408" s="91"/>
      <c r="B408" s="4" t="s">
        <v>83</v>
      </c>
      <c r="C408" s="5">
        <v>908</v>
      </c>
      <c r="D408" s="6" t="s">
        <v>9</v>
      </c>
      <c r="E408" s="6" t="s">
        <v>35</v>
      </c>
      <c r="F408" s="5" t="s">
        <v>176</v>
      </c>
      <c r="G408" s="7"/>
      <c r="H408" s="18"/>
      <c r="I408" s="61">
        <f>I409</f>
        <v>1920.7</v>
      </c>
      <c r="J408" s="61">
        <f t="shared" si="301"/>
        <v>0</v>
      </c>
      <c r="K408" s="61">
        <f t="shared" si="301"/>
        <v>0</v>
      </c>
      <c r="L408" s="61">
        <f t="shared" si="301"/>
        <v>0</v>
      </c>
      <c r="M408" s="75">
        <f t="shared" si="301"/>
        <v>1920.7</v>
      </c>
      <c r="N408" s="75">
        <f t="shared" si="301"/>
        <v>0</v>
      </c>
      <c r="O408" s="75">
        <f t="shared" si="301"/>
        <v>0</v>
      </c>
      <c r="P408" s="75">
        <f t="shared" si="301"/>
        <v>0</v>
      </c>
      <c r="Q408" s="75">
        <f t="shared" si="301"/>
        <v>0</v>
      </c>
      <c r="R408" s="75">
        <f t="shared" si="301"/>
        <v>0</v>
      </c>
      <c r="S408" s="90">
        <f t="shared" si="301"/>
        <v>1920.7</v>
      </c>
      <c r="T408" s="90">
        <f t="shared" si="301"/>
        <v>0</v>
      </c>
      <c r="U408" s="90">
        <f t="shared" si="301"/>
        <v>0</v>
      </c>
      <c r="V408" s="90">
        <f t="shared" si="301"/>
        <v>0</v>
      </c>
      <c r="W408" s="96">
        <f t="shared" si="301"/>
        <v>1920.7</v>
      </c>
      <c r="X408" s="96">
        <f t="shared" si="301"/>
        <v>0</v>
      </c>
      <c r="Y408" s="96">
        <f t="shared" si="301"/>
        <v>-718.3</v>
      </c>
      <c r="Z408" s="96">
        <f t="shared" si="301"/>
        <v>0</v>
      </c>
      <c r="AA408" s="96"/>
      <c r="AB408" s="86">
        <f t="shared" si="302"/>
        <v>1202.4000000000001</v>
      </c>
      <c r="AC408" s="26"/>
      <c r="AD408" s="26"/>
      <c r="AE408" s="26"/>
    </row>
    <row r="409" spans="1:31" x14ac:dyDescent="0.2">
      <c r="A409" s="91"/>
      <c r="B409" s="4" t="s">
        <v>327</v>
      </c>
      <c r="C409" s="5">
        <v>908</v>
      </c>
      <c r="D409" s="6" t="s">
        <v>9</v>
      </c>
      <c r="E409" s="6" t="s">
        <v>35</v>
      </c>
      <c r="F409" s="5" t="s">
        <v>246</v>
      </c>
      <c r="G409" s="7"/>
      <c r="H409" s="7"/>
      <c r="I409" s="61">
        <f>I410</f>
        <v>1920.7</v>
      </c>
      <c r="J409" s="61">
        <f t="shared" si="301"/>
        <v>0</v>
      </c>
      <c r="K409" s="61">
        <f t="shared" si="301"/>
        <v>0</v>
      </c>
      <c r="L409" s="61">
        <f t="shared" si="301"/>
        <v>0</v>
      </c>
      <c r="M409" s="75">
        <f t="shared" si="301"/>
        <v>1920.7</v>
      </c>
      <c r="N409" s="75">
        <f t="shared" si="301"/>
        <v>0</v>
      </c>
      <c r="O409" s="75">
        <f t="shared" si="301"/>
        <v>0</v>
      </c>
      <c r="P409" s="75">
        <f t="shared" si="301"/>
        <v>0</v>
      </c>
      <c r="Q409" s="75">
        <f t="shared" si="301"/>
        <v>0</v>
      </c>
      <c r="R409" s="75">
        <f t="shared" si="301"/>
        <v>0</v>
      </c>
      <c r="S409" s="90">
        <f t="shared" si="301"/>
        <v>1920.7</v>
      </c>
      <c r="T409" s="90">
        <f t="shared" si="301"/>
        <v>0</v>
      </c>
      <c r="U409" s="90">
        <f t="shared" si="301"/>
        <v>0</v>
      </c>
      <c r="V409" s="90">
        <f t="shared" si="301"/>
        <v>0</v>
      </c>
      <c r="W409" s="96">
        <f t="shared" si="301"/>
        <v>1920.7</v>
      </c>
      <c r="X409" s="96">
        <f t="shared" si="301"/>
        <v>0</v>
      </c>
      <c r="Y409" s="96">
        <f t="shared" si="301"/>
        <v>-718.3</v>
      </c>
      <c r="Z409" s="96">
        <f t="shared" si="301"/>
        <v>0</v>
      </c>
      <c r="AA409" s="96"/>
      <c r="AB409" s="86">
        <f t="shared" si="302"/>
        <v>1202.4000000000001</v>
      </c>
      <c r="AC409" s="26"/>
      <c r="AD409" s="26"/>
      <c r="AE409" s="26"/>
    </row>
    <row r="410" spans="1:31" ht="21" customHeight="1" x14ac:dyDescent="0.2">
      <c r="A410" s="91"/>
      <c r="B410" s="4" t="s">
        <v>328</v>
      </c>
      <c r="C410" s="5">
        <v>908</v>
      </c>
      <c r="D410" s="6" t="s">
        <v>9</v>
      </c>
      <c r="E410" s="6" t="s">
        <v>35</v>
      </c>
      <c r="F410" s="5" t="s">
        <v>325</v>
      </c>
      <c r="G410" s="7"/>
      <c r="H410" s="7"/>
      <c r="I410" s="61">
        <f>I411</f>
        <v>1920.7</v>
      </c>
      <c r="J410" s="61">
        <f t="shared" si="301"/>
        <v>0</v>
      </c>
      <c r="K410" s="61">
        <f t="shared" si="301"/>
        <v>0</v>
      </c>
      <c r="L410" s="61">
        <f t="shared" si="301"/>
        <v>0</v>
      </c>
      <c r="M410" s="75">
        <f t="shared" si="301"/>
        <v>1920.7</v>
      </c>
      <c r="N410" s="75">
        <f t="shared" si="301"/>
        <v>0</v>
      </c>
      <c r="O410" s="75">
        <f t="shared" si="301"/>
        <v>0</v>
      </c>
      <c r="P410" s="75">
        <f t="shared" si="301"/>
        <v>0</v>
      </c>
      <c r="Q410" s="75">
        <f t="shared" si="301"/>
        <v>0</v>
      </c>
      <c r="R410" s="75">
        <f t="shared" si="301"/>
        <v>0</v>
      </c>
      <c r="S410" s="90">
        <f t="shared" si="301"/>
        <v>1920.7</v>
      </c>
      <c r="T410" s="90">
        <f t="shared" si="301"/>
        <v>0</v>
      </c>
      <c r="U410" s="90">
        <f t="shared" si="301"/>
        <v>0</v>
      </c>
      <c r="V410" s="90">
        <f t="shared" si="301"/>
        <v>0</v>
      </c>
      <c r="W410" s="96">
        <f t="shared" si="301"/>
        <v>1920.7</v>
      </c>
      <c r="X410" s="96">
        <f t="shared" si="301"/>
        <v>0</v>
      </c>
      <c r="Y410" s="96">
        <f t="shared" si="301"/>
        <v>-718.3</v>
      </c>
      <c r="Z410" s="96">
        <f t="shared" si="301"/>
        <v>0</v>
      </c>
      <c r="AA410" s="96"/>
      <c r="AB410" s="86">
        <f t="shared" si="302"/>
        <v>1202.4000000000001</v>
      </c>
      <c r="AC410" s="26"/>
      <c r="AD410" s="26"/>
      <c r="AE410" s="26"/>
    </row>
    <row r="411" spans="1:31" x14ac:dyDescent="0.2">
      <c r="A411" s="91"/>
      <c r="B411" s="4" t="s">
        <v>23</v>
      </c>
      <c r="C411" s="5">
        <v>908</v>
      </c>
      <c r="D411" s="6" t="s">
        <v>9</v>
      </c>
      <c r="E411" s="6" t="s">
        <v>35</v>
      </c>
      <c r="F411" s="5" t="s">
        <v>325</v>
      </c>
      <c r="G411" s="7">
        <v>800</v>
      </c>
      <c r="H411" s="7"/>
      <c r="I411" s="61">
        <v>1920.7</v>
      </c>
      <c r="J411" s="65"/>
      <c r="K411" s="65"/>
      <c r="L411" s="65"/>
      <c r="M411" s="79">
        <f>I411+J411+K411+L411</f>
        <v>1920.7</v>
      </c>
      <c r="N411" s="79"/>
      <c r="O411" s="77"/>
      <c r="P411" s="77"/>
      <c r="Q411" s="77"/>
      <c r="R411" s="77"/>
      <c r="S411" s="77">
        <f>M411+N411+O411+P411+Q411</f>
        <v>1920.7</v>
      </c>
      <c r="T411" s="77"/>
      <c r="U411" s="77"/>
      <c r="V411" s="77"/>
      <c r="W411" s="98">
        <f>S411+T411+U411+V411</f>
        <v>1920.7</v>
      </c>
      <c r="X411" s="98"/>
      <c r="Y411" s="98">
        <v>-718.3</v>
      </c>
      <c r="Z411" s="98"/>
      <c r="AA411" s="98"/>
      <c r="AB411" s="65">
        <f>W411+X411+Y411+Z411</f>
        <v>1202.4000000000001</v>
      </c>
      <c r="AC411" s="26"/>
      <c r="AD411" s="26"/>
      <c r="AE411" s="26"/>
    </row>
    <row r="412" spans="1:31" x14ac:dyDescent="0.2">
      <c r="A412" s="91"/>
      <c r="B412" s="4" t="s">
        <v>141</v>
      </c>
      <c r="C412" s="5">
        <v>908</v>
      </c>
      <c r="D412" s="6" t="s">
        <v>9</v>
      </c>
      <c r="E412" s="6" t="s">
        <v>19</v>
      </c>
      <c r="F412" s="5"/>
      <c r="G412" s="7"/>
      <c r="H412" s="7"/>
      <c r="I412" s="61">
        <f t="shared" ref="I412:Z412" si="303">I415</f>
        <v>413.1</v>
      </c>
      <c r="J412" s="61">
        <f t="shared" si="303"/>
        <v>0</v>
      </c>
      <c r="K412" s="61">
        <f t="shared" si="303"/>
        <v>0</v>
      </c>
      <c r="L412" s="61">
        <f t="shared" si="303"/>
        <v>0</v>
      </c>
      <c r="M412" s="75">
        <f t="shared" si="303"/>
        <v>413.1</v>
      </c>
      <c r="N412" s="75">
        <f t="shared" si="303"/>
        <v>0</v>
      </c>
      <c r="O412" s="75">
        <f t="shared" si="303"/>
        <v>0</v>
      </c>
      <c r="P412" s="75">
        <f t="shared" si="303"/>
        <v>0</v>
      </c>
      <c r="Q412" s="75">
        <f t="shared" si="303"/>
        <v>0</v>
      </c>
      <c r="R412" s="75">
        <f t="shared" si="303"/>
        <v>0</v>
      </c>
      <c r="S412" s="90">
        <f t="shared" si="303"/>
        <v>413.1</v>
      </c>
      <c r="T412" s="90">
        <f t="shared" si="303"/>
        <v>0</v>
      </c>
      <c r="U412" s="90">
        <f t="shared" si="303"/>
        <v>0</v>
      </c>
      <c r="V412" s="90">
        <f t="shared" si="303"/>
        <v>0</v>
      </c>
      <c r="W412" s="96">
        <f t="shared" si="303"/>
        <v>413.1</v>
      </c>
      <c r="X412" s="96">
        <f t="shared" si="303"/>
        <v>0</v>
      </c>
      <c r="Y412" s="96">
        <f t="shared" si="303"/>
        <v>0</v>
      </c>
      <c r="Z412" s="96">
        <f t="shared" si="303"/>
        <v>0</v>
      </c>
      <c r="AA412" s="96"/>
      <c r="AB412" s="86">
        <f>AB413+AB415</f>
        <v>12608.220000000001</v>
      </c>
      <c r="AC412" s="26"/>
      <c r="AD412" s="26"/>
      <c r="AE412" s="26"/>
    </row>
    <row r="413" spans="1:31" ht="52.5" customHeight="1" x14ac:dyDescent="0.2">
      <c r="A413" s="91"/>
      <c r="B413" s="4" t="s">
        <v>514</v>
      </c>
      <c r="C413" s="5">
        <v>908</v>
      </c>
      <c r="D413" s="6" t="s">
        <v>9</v>
      </c>
      <c r="E413" s="6" t="s">
        <v>19</v>
      </c>
      <c r="F413" s="5" t="s">
        <v>513</v>
      </c>
      <c r="G413" s="7"/>
      <c r="H413" s="18"/>
      <c r="I413" s="61"/>
      <c r="J413" s="61"/>
      <c r="K413" s="61"/>
      <c r="L413" s="61"/>
      <c r="M413" s="75"/>
      <c r="N413" s="75"/>
      <c r="O413" s="75"/>
      <c r="P413" s="75"/>
      <c r="Q413" s="75"/>
      <c r="R413" s="75"/>
      <c r="S413" s="90"/>
      <c r="T413" s="90"/>
      <c r="U413" s="90"/>
      <c r="V413" s="90"/>
      <c r="W413" s="96"/>
      <c r="X413" s="96"/>
      <c r="Y413" s="96"/>
      <c r="Z413" s="96"/>
      <c r="AA413" s="96"/>
      <c r="AB413" s="86">
        <f>AB414</f>
        <v>12195.12</v>
      </c>
      <c r="AC413" s="26"/>
      <c r="AD413" s="26"/>
      <c r="AE413" s="26"/>
    </row>
    <row r="414" spans="1:31" x14ac:dyDescent="0.2">
      <c r="A414" s="91"/>
      <c r="B414" s="4" t="s">
        <v>28</v>
      </c>
      <c r="C414" s="5">
        <v>908</v>
      </c>
      <c r="D414" s="6" t="s">
        <v>9</v>
      </c>
      <c r="E414" s="6" t="s">
        <v>19</v>
      </c>
      <c r="F414" s="5" t="s">
        <v>513</v>
      </c>
      <c r="G414" s="7">
        <v>500</v>
      </c>
      <c r="H414" s="18"/>
      <c r="I414" s="61"/>
      <c r="J414" s="61"/>
      <c r="K414" s="61"/>
      <c r="L414" s="61"/>
      <c r="M414" s="75"/>
      <c r="N414" s="75"/>
      <c r="O414" s="75"/>
      <c r="P414" s="75"/>
      <c r="Q414" s="75"/>
      <c r="R414" s="75"/>
      <c r="S414" s="90"/>
      <c r="T414" s="90"/>
      <c r="U414" s="90"/>
      <c r="V414" s="90"/>
      <c r="W414" s="96"/>
      <c r="X414" s="96"/>
      <c r="Y414" s="96"/>
      <c r="Z414" s="96"/>
      <c r="AA414" s="96"/>
      <c r="AB414" s="86">
        <v>12195.12</v>
      </c>
      <c r="AC414" s="26"/>
      <c r="AD414" s="26"/>
      <c r="AE414" s="26"/>
    </row>
    <row r="415" spans="1:31" ht="31.5" x14ac:dyDescent="0.2">
      <c r="A415" s="91"/>
      <c r="B415" s="4" t="s">
        <v>126</v>
      </c>
      <c r="C415" s="5">
        <v>908</v>
      </c>
      <c r="D415" s="6" t="s">
        <v>9</v>
      </c>
      <c r="E415" s="6" t="s">
        <v>19</v>
      </c>
      <c r="F415" s="5" t="s">
        <v>224</v>
      </c>
      <c r="G415" s="7"/>
      <c r="H415" s="18"/>
      <c r="I415" s="61">
        <f t="shared" ref="I415:X417" si="304">I416</f>
        <v>413.1</v>
      </c>
      <c r="J415" s="61">
        <f t="shared" si="304"/>
        <v>0</v>
      </c>
      <c r="K415" s="61">
        <f t="shared" si="304"/>
        <v>0</v>
      </c>
      <c r="L415" s="61">
        <f t="shared" si="304"/>
        <v>0</v>
      </c>
      <c r="M415" s="75">
        <f t="shared" si="304"/>
        <v>413.1</v>
      </c>
      <c r="N415" s="75">
        <f t="shared" si="304"/>
        <v>0</v>
      </c>
      <c r="O415" s="75">
        <f t="shared" si="304"/>
        <v>0</v>
      </c>
      <c r="P415" s="75">
        <f t="shared" si="304"/>
        <v>0</v>
      </c>
      <c r="Q415" s="75">
        <f t="shared" si="304"/>
        <v>0</v>
      </c>
      <c r="R415" s="75">
        <f t="shared" si="304"/>
        <v>0</v>
      </c>
      <c r="S415" s="90">
        <f t="shared" si="304"/>
        <v>413.1</v>
      </c>
      <c r="T415" s="90">
        <f t="shared" si="304"/>
        <v>0</v>
      </c>
      <c r="U415" s="90">
        <f t="shared" si="304"/>
        <v>0</v>
      </c>
      <c r="V415" s="90">
        <f t="shared" si="304"/>
        <v>0</v>
      </c>
      <c r="W415" s="96">
        <f t="shared" si="304"/>
        <v>413.1</v>
      </c>
      <c r="X415" s="96">
        <f t="shared" si="304"/>
        <v>0</v>
      </c>
      <c r="Y415" s="96">
        <f t="shared" ref="Y415:AB417" si="305">Y416</f>
        <v>0</v>
      </c>
      <c r="Z415" s="96">
        <f t="shared" si="305"/>
        <v>0</v>
      </c>
      <c r="AA415" s="96"/>
      <c r="AB415" s="86">
        <f t="shared" si="305"/>
        <v>413.1</v>
      </c>
      <c r="AC415" s="26"/>
      <c r="AD415" s="26"/>
      <c r="AE415" s="26"/>
    </row>
    <row r="416" spans="1:31" ht="31.5" x14ac:dyDescent="0.2">
      <c r="A416" s="91"/>
      <c r="B416" s="1" t="s">
        <v>144</v>
      </c>
      <c r="C416" s="5">
        <v>908</v>
      </c>
      <c r="D416" s="6" t="s">
        <v>9</v>
      </c>
      <c r="E416" s="6" t="s">
        <v>19</v>
      </c>
      <c r="F416" s="5" t="s">
        <v>225</v>
      </c>
      <c r="G416" s="7"/>
      <c r="H416" s="18"/>
      <c r="I416" s="61">
        <f>I417</f>
        <v>413.1</v>
      </c>
      <c r="J416" s="61">
        <f t="shared" si="304"/>
        <v>0</v>
      </c>
      <c r="K416" s="61">
        <f t="shared" si="304"/>
        <v>0</v>
      </c>
      <c r="L416" s="61">
        <f t="shared" si="304"/>
        <v>0</v>
      </c>
      <c r="M416" s="75">
        <f t="shared" si="304"/>
        <v>413.1</v>
      </c>
      <c r="N416" s="75">
        <f t="shared" si="304"/>
        <v>0</v>
      </c>
      <c r="O416" s="75">
        <f t="shared" si="304"/>
        <v>0</v>
      </c>
      <c r="P416" s="75">
        <f t="shared" si="304"/>
        <v>0</v>
      </c>
      <c r="Q416" s="75">
        <f t="shared" si="304"/>
        <v>0</v>
      </c>
      <c r="R416" s="75">
        <f t="shared" si="304"/>
        <v>0</v>
      </c>
      <c r="S416" s="90">
        <f t="shared" si="304"/>
        <v>413.1</v>
      </c>
      <c r="T416" s="90">
        <f t="shared" si="304"/>
        <v>0</v>
      </c>
      <c r="U416" s="90">
        <f t="shared" si="304"/>
        <v>0</v>
      </c>
      <c r="V416" s="90">
        <f t="shared" si="304"/>
        <v>0</v>
      </c>
      <c r="W416" s="96">
        <f t="shared" si="304"/>
        <v>413.1</v>
      </c>
      <c r="X416" s="96">
        <f t="shared" si="304"/>
        <v>0</v>
      </c>
      <c r="Y416" s="96">
        <f t="shared" si="305"/>
        <v>0</v>
      </c>
      <c r="Z416" s="96">
        <f t="shared" si="305"/>
        <v>0</v>
      </c>
      <c r="AA416" s="96"/>
      <c r="AB416" s="86">
        <f t="shared" si="305"/>
        <v>413.1</v>
      </c>
      <c r="AC416" s="26"/>
      <c r="AD416" s="26"/>
      <c r="AE416" s="26"/>
    </row>
    <row r="417" spans="1:31" ht="47.25" x14ac:dyDescent="0.2">
      <c r="A417" s="91"/>
      <c r="B417" s="1" t="s">
        <v>416</v>
      </c>
      <c r="C417" s="5">
        <v>908</v>
      </c>
      <c r="D417" s="6" t="s">
        <v>9</v>
      </c>
      <c r="E417" s="6" t="s">
        <v>19</v>
      </c>
      <c r="F417" s="5" t="s">
        <v>415</v>
      </c>
      <c r="G417" s="7"/>
      <c r="H417" s="18"/>
      <c r="I417" s="61">
        <f>I418</f>
        <v>413.1</v>
      </c>
      <c r="J417" s="61">
        <f t="shared" si="304"/>
        <v>0</v>
      </c>
      <c r="K417" s="61">
        <f t="shared" si="304"/>
        <v>0</v>
      </c>
      <c r="L417" s="61">
        <f t="shared" si="304"/>
        <v>0</v>
      </c>
      <c r="M417" s="75">
        <f t="shared" si="304"/>
        <v>413.1</v>
      </c>
      <c r="N417" s="75">
        <f t="shared" si="304"/>
        <v>0</v>
      </c>
      <c r="O417" s="75">
        <f t="shared" si="304"/>
        <v>0</v>
      </c>
      <c r="P417" s="75">
        <f t="shared" si="304"/>
        <v>0</v>
      </c>
      <c r="Q417" s="75">
        <f t="shared" si="304"/>
        <v>0</v>
      </c>
      <c r="R417" s="75">
        <f t="shared" si="304"/>
        <v>0</v>
      </c>
      <c r="S417" s="90">
        <f t="shared" si="304"/>
        <v>413.1</v>
      </c>
      <c r="T417" s="90">
        <f t="shared" si="304"/>
        <v>0</v>
      </c>
      <c r="U417" s="90">
        <f t="shared" si="304"/>
        <v>0</v>
      </c>
      <c r="V417" s="90">
        <f t="shared" si="304"/>
        <v>0</v>
      </c>
      <c r="W417" s="96">
        <f t="shared" si="304"/>
        <v>413.1</v>
      </c>
      <c r="X417" s="96">
        <f t="shared" si="304"/>
        <v>0</v>
      </c>
      <c r="Y417" s="96">
        <f t="shared" si="305"/>
        <v>0</v>
      </c>
      <c r="Z417" s="96">
        <f t="shared" si="305"/>
        <v>0</v>
      </c>
      <c r="AA417" s="96"/>
      <c r="AB417" s="86">
        <f t="shared" si="305"/>
        <v>413.1</v>
      </c>
      <c r="AC417" s="26"/>
      <c r="AD417" s="26"/>
      <c r="AE417" s="26"/>
    </row>
    <row r="418" spans="1:31" x14ac:dyDescent="0.2">
      <c r="A418" s="91"/>
      <c r="B418" s="8" t="s">
        <v>187</v>
      </c>
      <c r="C418" s="5">
        <v>908</v>
      </c>
      <c r="D418" s="6" t="s">
        <v>9</v>
      </c>
      <c r="E418" s="6" t="s">
        <v>19</v>
      </c>
      <c r="F418" s="5" t="s">
        <v>415</v>
      </c>
      <c r="G418" s="7">
        <v>200</v>
      </c>
      <c r="H418" s="18"/>
      <c r="I418" s="61">
        <v>413.1</v>
      </c>
      <c r="J418" s="65"/>
      <c r="K418" s="65"/>
      <c r="L418" s="65"/>
      <c r="M418" s="79">
        <f>I418+J418+K418+L418</f>
        <v>413.1</v>
      </c>
      <c r="N418" s="79"/>
      <c r="O418" s="77"/>
      <c r="P418" s="77"/>
      <c r="Q418" s="77"/>
      <c r="R418" s="77"/>
      <c r="S418" s="77">
        <f>M418+N418+O418+P418+Q418</f>
        <v>413.1</v>
      </c>
      <c r="T418" s="77"/>
      <c r="U418" s="77"/>
      <c r="V418" s="77"/>
      <c r="W418" s="98">
        <f>S418+T418+U418+V418</f>
        <v>413.1</v>
      </c>
      <c r="X418" s="98"/>
      <c r="Y418" s="98"/>
      <c r="Z418" s="98"/>
      <c r="AA418" s="98"/>
      <c r="AB418" s="65">
        <f>W418+X418+Y418+Z418</f>
        <v>413.1</v>
      </c>
      <c r="AC418" s="26"/>
      <c r="AD418" s="26"/>
      <c r="AE418" s="26"/>
    </row>
    <row r="419" spans="1:31" x14ac:dyDescent="0.2">
      <c r="A419" s="91"/>
      <c r="B419" s="4" t="s">
        <v>46</v>
      </c>
      <c r="C419" s="5">
        <v>908</v>
      </c>
      <c r="D419" s="6" t="s">
        <v>9</v>
      </c>
      <c r="E419" s="6" t="s">
        <v>47</v>
      </c>
      <c r="F419" s="5"/>
      <c r="G419" s="7"/>
      <c r="H419" s="18"/>
      <c r="I419" s="61">
        <f>I420+I423</f>
        <v>995</v>
      </c>
      <c r="J419" s="61">
        <f t="shared" ref="J419:AB419" si="306">J420+J423</f>
        <v>0</v>
      </c>
      <c r="K419" s="61">
        <f t="shared" si="306"/>
        <v>0</v>
      </c>
      <c r="L419" s="61">
        <f t="shared" si="306"/>
        <v>0</v>
      </c>
      <c r="M419" s="75">
        <f t="shared" si="306"/>
        <v>995</v>
      </c>
      <c r="N419" s="75">
        <f t="shared" si="306"/>
        <v>300</v>
      </c>
      <c r="O419" s="75">
        <f t="shared" si="306"/>
        <v>0</v>
      </c>
      <c r="P419" s="75">
        <f t="shared" si="306"/>
        <v>-300</v>
      </c>
      <c r="Q419" s="75">
        <f t="shared" si="306"/>
        <v>0</v>
      </c>
      <c r="R419" s="75">
        <f t="shared" si="306"/>
        <v>0</v>
      </c>
      <c r="S419" s="90">
        <f t="shared" si="306"/>
        <v>995</v>
      </c>
      <c r="T419" s="90">
        <f t="shared" si="306"/>
        <v>0</v>
      </c>
      <c r="U419" s="90">
        <f t="shared" si="306"/>
        <v>0</v>
      </c>
      <c r="V419" s="90">
        <f t="shared" si="306"/>
        <v>0</v>
      </c>
      <c r="W419" s="96">
        <f t="shared" si="306"/>
        <v>995</v>
      </c>
      <c r="X419" s="96">
        <f t="shared" si="306"/>
        <v>0</v>
      </c>
      <c r="Y419" s="96">
        <f t="shared" si="306"/>
        <v>-60</v>
      </c>
      <c r="Z419" s="96">
        <f t="shared" si="306"/>
        <v>0</v>
      </c>
      <c r="AA419" s="96"/>
      <c r="AB419" s="86">
        <f t="shared" si="306"/>
        <v>935</v>
      </c>
      <c r="AC419" s="26"/>
      <c r="AD419" s="26"/>
      <c r="AE419" s="26"/>
    </row>
    <row r="420" spans="1:31" ht="31.5" x14ac:dyDescent="0.2">
      <c r="A420" s="91"/>
      <c r="B420" s="4" t="s">
        <v>83</v>
      </c>
      <c r="C420" s="5">
        <v>908</v>
      </c>
      <c r="D420" s="6" t="s">
        <v>9</v>
      </c>
      <c r="E420" s="6" t="s">
        <v>47</v>
      </c>
      <c r="F420" s="5" t="s">
        <v>176</v>
      </c>
      <c r="G420" s="7"/>
      <c r="H420" s="18"/>
      <c r="I420" s="61">
        <f>I421</f>
        <v>500</v>
      </c>
      <c r="J420" s="61">
        <f t="shared" ref="J420:Z421" si="307">J421</f>
        <v>0</v>
      </c>
      <c r="K420" s="61">
        <f t="shared" si="307"/>
        <v>0</v>
      </c>
      <c r="L420" s="61">
        <f t="shared" si="307"/>
        <v>0</v>
      </c>
      <c r="M420" s="75">
        <f t="shared" si="307"/>
        <v>500</v>
      </c>
      <c r="N420" s="75">
        <f t="shared" si="307"/>
        <v>300</v>
      </c>
      <c r="O420" s="75">
        <f t="shared" si="307"/>
        <v>0</v>
      </c>
      <c r="P420" s="75">
        <f t="shared" si="307"/>
        <v>-300</v>
      </c>
      <c r="Q420" s="75">
        <f t="shared" si="307"/>
        <v>0</v>
      </c>
      <c r="R420" s="75">
        <f t="shared" si="307"/>
        <v>0</v>
      </c>
      <c r="S420" s="90">
        <f t="shared" si="307"/>
        <v>500</v>
      </c>
      <c r="T420" s="90">
        <f t="shared" si="307"/>
        <v>0</v>
      </c>
      <c r="U420" s="90">
        <f t="shared" si="307"/>
        <v>0</v>
      </c>
      <c r="V420" s="90">
        <f t="shared" si="307"/>
        <v>0</v>
      </c>
      <c r="W420" s="96">
        <f t="shared" si="307"/>
        <v>500</v>
      </c>
      <c r="X420" s="96">
        <f t="shared" si="307"/>
        <v>0</v>
      </c>
      <c r="Y420" s="96">
        <f t="shared" si="307"/>
        <v>0</v>
      </c>
      <c r="Z420" s="96">
        <f t="shared" si="307"/>
        <v>0</v>
      </c>
      <c r="AA420" s="96"/>
      <c r="AB420" s="86">
        <f t="shared" ref="AB420:AB421" si="308">AB421</f>
        <v>500</v>
      </c>
      <c r="AC420" s="26"/>
      <c r="AD420" s="26"/>
      <c r="AE420" s="26"/>
    </row>
    <row r="421" spans="1:31" x14ac:dyDescent="0.2">
      <c r="A421" s="91"/>
      <c r="B421" s="4" t="s">
        <v>128</v>
      </c>
      <c r="C421" s="5">
        <v>908</v>
      </c>
      <c r="D421" s="6" t="s">
        <v>9</v>
      </c>
      <c r="E421" s="6" t="s">
        <v>47</v>
      </c>
      <c r="F421" s="5" t="s">
        <v>324</v>
      </c>
      <c r="G421" s="7"/>
      <c r="H421" s="18"/>
      <c r="I421" s="61">
        <f>I422</f>
        <v>500</v>
      </c>
      <c r="J421" s="61">
        <f t="shared" si="307"/>
        <v>0</v>
      </c>
      <c r="K421" s="61">
        <f t="shared" si="307"/>
        <v>0</v>
      </c>
      <c r="L421" s="61">
        <f t="shared" si="307"/>
        <v>0</v>
      </c>
      <c r="M421" s="75">
        <f t="shared" si="307"/>
        <v>500</v>
      </c>
      <c r="N421" s="75">
        <f t="shared" si="307"/>
        <v>300</v>
      </c>
      <c r="O421" s="75">
        <f t="shared" si="307"/>
        <v>0</v>
      </c>
      <c r="P421" s="75">
        <f t="shared" si="307"/>
        <v>-300</v>
      </c>
      <c r="Q421" s="75">
        <f t="shared" si="307"/>
        <v>0</v>
      </c>
      <c r="R421" s="75">
        <f t="shared" si="307"/>
        <v>0</v>
      </c>
      <c r="S421" s="90">
        <f t="shared" si="307"/>
        <v>500</v>
      </c>
      <c r="T421" s="90">
        <f t="shared" si="307"/>
        <v>0</v>
      </c>
      <c r="U421" s="90">
        <f t="shared" si="307"/>
        <v>0</v>
      </c>
      <c r="V421" s="90">
        <f t="shared" si="307"/>
        <v>0</v>
      </c>
      <c r="W421" s="96">
        <f t="shared" si="307"/>
        <v>500</v>
      </c>
      <c r="X421" s="96">
        <f t="shared" si="307"/>
        <v>0</v>
      </c>
      <c r="Y421" s="96">
        <f t="shared" si="307"/>
        <v>0</v>
      </c>
      <c r="Z421" s="96">
        <f t="shared" si="307"/>
        <v>0</v>
      </c>
      <c r="AA421" s="96"/>
      <c r="AB421" s="86">
        <f t="shared" si="308"/>
        <v>500</v>
      </c>
      <c r="AC421" s="26"/>
      <c r="AD421" s="26"/>
      <c r="AE421" s="26"/>
    </row>
    <row r="422" spans="1:31" x14ac:dyDescent="0.2">
      <c r="A422" s="91"/>
      <c r="B422" s="8" t="s">
        <v>187</v>
      </c>
      <c r="C422" s="5">
        <v>908</v>
      </c>
      <c r="D422" s="6" t="s">
        <v>9</v>
      </c>
      <c r="E422" s="6" t="s">
        <v>47</v>
      </c>
      <c r="F422" s="5" t="s">
        <v>324</v>
      </c>
      <c r="G422" s="7">
        <v>200</v>
      </c>
      <c r="H422" s="18"/>
      <c r="I422" s="61">
        <v>500</v>
      </c>
      <c r="J422" s="65"/>
      <c r="K422" s="65"/>
      <c r="L422" s="65"/>
      <c r="M422" s="79">
        <f>I422+J422+K422+L422</f>
        <v>500</v>
      </c>
      <c r="N422" s="79">
        <v>300</v>
      </c>
      <c r="O422" s="77"/>
      <c r="P422" s="77">
        <v>-300</v>
      </c>
      <c r="Q422" s="77"/>
      <c r="R422" s="77"/>
      <c r="S422" s="77">
        <f>M422+N422+O422+P422+Q422</f>
        <v>500</v>
      </c>
      <c r="T422" s="77"/>
      <c r="U422" s="77"/>
      <c r="V422" s="77"/>
      <c r="W422" s="98">
        <f>S422+T422+U422+V422</f>
        <v>500</v>
      </c>
      <c r="X422" s="98"/>
      <c r="Y422" s="98"/>
      <c r="Z422" s="98"/>
      <c r="AA422" s="98"/>
      <c r="AB422" s="65">
        <f>W422+X422+Y422+Z422</f>
        <v>500</v>
      </c>
      <c r="AC422" s="26"/>
      <c r="AD422" s="26"/>
      <c r="AE422" s="26"/>
    </row>
    <row r="423" spans="1:31" ht="31.5" x14ac:dyDescent="0.2">
      <c r="A423" s="91"/>
      <c r="B423" s="4" t="s">
        <v>126</v>
      </c>
      <c r="C423" s="5">
        <v>908</v>
      </c>
      <c r="D423" s="6" t="s">
        <v>9</v>
      </c>
      <c r="E423" s="6" t="s">
        <v>47</v>
      </c>
      <c r="F423" s="5" t="s">
        <v>224</v>
      </c>
      <c r="G423" s="7"/>
      <c r="H423" s="18"/>
      <c r="I423" s="61">
        <f t="shared" ref="I423:X425" si="309">I424</f>
        <v>495</v>
      </c>
      <c r="J423" s="61">
        <f t="shared" si="309"/>
        <v>0</v>
      </c>
      <c r="K423" s="61">
        <f t="shared" si="309"/>
        <v>0</v>
      </c>
      <c r="L423" s="61">
        <f t="shared" si="309"/>
        <v>0</v>
      </c>
      <c r="M423" s="75">
        <f t="shared" si="309"/>
        <v>495</v>
      </c>
      <c r="N423" s="75">
        <f t="shared" si="309"/>
        <v>0</v>
      </c>
      <c r="O423" s="75">
        <f t="shared" si="309"/>
        <v>0</v>
      </c>
      <c r="P423" s="75">
        <f t="shared" si="309"/>
        <v>0</v>
      </c>
      <c r="Q423" s="75">
        <f t="shared" si="309"/>
        <v>0</v>
      </c>
      <c r="R423" s="75">
        <f t="shared" si="309"/>
        <v>0</v>
      </c>
      <c r="S423" s="90">
        <f t="shared" si="309"/>
        <v>495</v>
      </c>
      <c r="T423" s="90">
        <f t="shared" si="309"/>
        <v>0</v>
      </c>
      <c r="U423" s="90">
        <f t="shared" si="309"/>
        <v>0</v>
      </c>
      <c r="V423" s="90">
        <f t="shared" si="309"/>
        <v>0</v>
      </c>
      <c r="W423" s="96">
        <f t="shared" si="309"/>
        <v>495</v>
      </c>
      <c r="X423" s="96">
        <f t="shared" si="309"/>
        <v>0</v>
      </c>
      <c r="Y423" s="96">
        <f t="shared" ref="Y423:AB425" si="310">Y424</f>
        <v>-60</v>
      </c>
      <c r="Z423" s="96">
        <f t="shared" si="310"/>
        <v>0</v>
      </c>
      <c r="AA423" s="96"/>
      <c r="AB423" s="86">
        <f t="shared" si="310"/>
        <v>435</v>
      </c>
      <c r="AC423" s="26"/>
      <c r="AD423" s="26"/>
      <c r="AE423" s="26"/>
    </row>
    <row r="424" spans="1:31" ht="31.5" x14ac:dyDescent="0.2">
      <c r="A424" s="91"/>
      <c r="B424" s="1" t="s">
        <v>342</v>
      </c>
      <c r="C424" s="2">
        <v>908</v>
      </c>
      <c r="D424" s="6" t="s">
        <v>9</v>
      </c>
      <c r="E424" s="6" t="s">
        <v>47</v>
      </c>
      <c r="F424" s="2" t="s">
        <v>225</v>
      </c>
      <c r="G424" s="9"/>
      <c r="H424" s="16"/>
      <c r="I424" s="61">
        <f>I425</f>
        <v>495</v>
      </c>
      <c r="J424" s="61">
        <f t="shared" si="309"/>
        <v>0</v>
      </c>
      <c r="K424" s="61">
        <f t="shared" si="309"/>
        <v>0</v>
      </c>
      <c r="L424" s="61">
        <f t="shared" si="309"/>
        <v>0</v>
      </c>
      <c r="M424" s="75">
        <f t="shared" si="309"/>
        <v>495</v>
      </c>
      <c r="N424" s="75">
        <f t="shared" si="309"/>
        <v>0</v>
      </c>
      <c r="O424" s="75">
        <f t="shared" si="309"/>
        <v>0</v>
      </c>
      <c r="P424" s="75">
        <f t="shared" si="309"/>
        <v>0</v>
      </c>
      <c r="Q424" s="75">
        <f t="shared" si="309"/>
        <v>0</v>
      </c>
      <c r="R424" s="75">
        <f t="shared" si="309"/>
        <v>0</v>
      </c>
      <c r="S424" s="90">
        <f t="shared" si="309"/>
        <v>495</v>
      </c>
      <c r="T424" s="90">
        <f t="shared" si="309"/>
        <v>0</v>
      </c>
      <c r="U424" s="90">
        <f t="shared" si="309"/>
        <v>0</v>
      </c>
      <c r="V424" s="90">
        <f t="shared" si="309"/>
        <v>0</v>
      </c>
      <c r="W424" s="96">
        <f t="shared" si="309"/>
        <v>495</v>
      </c>
      <c r="X424" s="96">
        <f t="shared" si="309"/>
        <v>0</v>
      </c>
      <c r="Y424" s="96">
        <f t="shared" si="310"/>
        <v>-60</v>
      </c>
      <c r="Z424" s="96">
        <f t="shared" si="310"/>
        <v>0</v>
      </c>
      <c r="AA424" s="96"/>
      <c r="AB424" s="86">
        <f t="shared" si="310"/>
        <v>435</v>
      </c>
      <c r="AC424" s="26"/>
      <c r="AD424" s="26"/>
      <c r="AE424" s="26"/>
    </row>
    <row r="425" spans="1:31" x14ac:dyDescent="0.2">
      <c r="A425" s="91"/>
      <c r="B425" s="1" t="s">
        <v>411</v>
      </c>
      <c r="C425" s="2">
        <v>908</v>
      </c>
      <c r="D425" s="6" t="s">
        <v>9</v>
      </c>
      <c r="E425" s="6" t="s">
        <v>47</v>
      </c>
      <c r="F425" s="2" t="s">
        <v>236</v>
      </c>
      <c r="G425" s="9"/>
      <c r="H425" s="16"/>
      <c r="I425" s="61">
        <f>I426</f>
        <v>495</v>
      </c>
      <c r="J425" s="61">
        <f t="shared" si="309"/>
        <v>0</v>
      </c>
      <c r="K425" s="61">
        <f t="shared" si="309"/>
        <v>0</v>
      </c>
      <c r="L425" s="61">
        <f t="shared" si="309"/>
        <v>0</v>
      </c>
      <c r="M425" s="75">
        <f t="shared" si="309"/>
        <v>495</v>
      </c>
      <c r="N425" s="75">
        <f t="shared" si="309"/>
        <v>0</v>
      </c>
      <c r="O425" s="75">
        <f t="shared" si="309"/>
        <v>0</v>
      </c>
      <c r="P425" s="75">
        <f t="shared" si="309"/>
        <v>0</v>
      </c>
      <c r="Q425" s="75">
        <f t="shared" si="309"/>
        <v>0</v>
      </c>
      <c r="R425" s="75">
        <f t="shared" si="309"/>
        <v>0</v>
      </c>
      <c r="S425" s="90">
        <f t="shared" si="309"/>
        <v>495</v>
      </c>
      <c r="T425" s="90">
        <f t="shared" si="309"/>
        <v>0</v>
      </c>
      <c r="U425" s="90">
        <f t="shared" si="309"/>
        <v>0</v>
      </c>
      <c r="V425" s="90">
        <f t="shared" si="309"/>
        <v>0</v>
      </c>
      <c r="W425" s="96">
        <f t="shared" si="309"/>
        <v>495</v>
      </c>
      <c r="X425" s="96">
        <f t="shared" si="309"/>
        <v>0</v>
      </c>
      <c r="Y425" s="96">
        <f t="shared" si="310"/>
        <v>-60</v>
      </c>
      <c r="Z425" s="96">
        <f t="shared" si="310"/>
        <v>0</v>
      </c>
      <c r="AA425" s="96"/>
      <c r="AB425" s="86">
        <f t="shared" si="310"/>
        <v>435</v>
      </c>
      <c r="AC425" s="26"/>
      <c r="AD425" s="26"/>
      <c r="AE425" s="26"/>
    </row>
    <row r="426" spans="1:31" x14ac:dyDescent="0.2">
      <c r="A426" s="91"/>
      <c r="B426" s="8" t="s">
        <v>187</v>
      </c>
      <c r="C426" s="2">
        <v>908</v>
      </c>
      <c r="D426" s="6" t="s">
        <v>9</v>
      </c>
      <c r="E426" s="6" t="s">
        <v>47</v>
      </c>
      <c r="F426" s="2" t="s">
        <v>236</v>
      </c>
      <c r="G426" s="9">
        <v>200</v>
      </c>
      <c r="H426" s="16"/>
      <c r="I426" s="61">
        <v>495</v>
      </c>
      <c r="J426" s="65"/>
      <c r="K426" s="65"/>
      <c r="L426" s="65"/>
      <c r="M426" s="79">
        <f>I426+J426+K426+L426</f>
        <v>495</v>
      </c>
      <c r="N426" s="79"/>
      <c r="O426" s="77"/>
      <c r="P426" s="77"/>
      <c r="Q426" s="77"/>
      <c r="R426" s="77"/>
      <c r="S426" s="77">
        <f>M426+N426+O426+P426+Q426</f>
        <v>495</v>
      </c>
      <c r="T426" s="77"/>
      <c r="U426" s="77"/>
      <c r="V426" s="77"/>
      <c r="W426" s="98">
        <f>S426+T426+U426+V426</f>
        <v>495</v>
      </c>
      <c r="X426" s="98"/>
      <c r="Y426" s="98">
        <v>-60</v>
      </c>
      <c r="Z426" s="98"/>
      <c r="AA426" s="98"/>
      <c r="AB426" s="65">
        <f>W426+X426+Y426+Z426</f>
        <v>435</v>
      </c>
      <c r="AC426" s="26"/>
      <c r="AD426" s="26"/>
      <c r="AE426" s="26"/>
    </row>
    <row r="427" spans="1:31" ht="15" customHeight="1" x14ac:dyDescent="0.2">
      <c r="A427" s="91"/>
      <c r="B427" s="4" t="s">
        <v>48</v>
      </c>
      <c r="C427" s="5">
        <v>908</v>
      </c>
      <c r="D427" s="6" t="s">
        <v>18</v>
      </c>
      <c r="E427" s="6"/>
      <c r="F427" s="5"/>
      <c r="G427" s="7"/>
      <c r="H427" s="18"/>
      <c r="I427" s="61">
        <f>I432+I428+I439</f>
        <v>17107.519999999997</v>
      </c>
      <c r="J427" s="61">
        <f t="shared" ref="J427:AB427" si="311">J432+J428+J439</f>
        <v>0</v>
      </c>
      <c r="K427" s="61">
        <f t="shared" si="311"/>
        <v>0</v>
      </c>
      <c r="L427" s="61">
        <f t="shared" si="311"/>
        <v>291.02</v>
      </c>
      <c r="M427" s="75">
        <f t="shared" si="311"/>
        <v>17398.54</v>
      </c>
      <c r="N427" s="75">
        <f t="shared" si="311"/>
        <v>0</v>
      </c>
      <c r="O427" s="75">
        <f t="shared" si="311"/>
        <v>7999.9629999999997</v>
      </c>
      <c r="P427" s="75">
        <f t="shared" si="311"/>
        <v>0</v>
      </c>
      <c r="Q427" s="75">
        <f t="shared" si="311"/>
        <v>4.7E-2</v>
      </c>
      <c r="R427" s="75">
        <f t="shared" si="311"/>
        <v>0</v>
      </c>
      <c r="S427" s="90">
        <f t="shared" si="311"/>
        <v>25398.55</v>
      </c>
      <c r="T427" s="90">
        <f t="shared" si="311"/>
        <v>-1178.4943499999999</v>
      </c>
      <c r="U427" s="90">
        <f t="shared" si="311"/>
        <v>0</v>
      </c>
      <c r="V427" s="90">
        <f t="shared" si="311"/>
        <v>0</v>
      </c>
      <c r="W427" s="96">
        <f t="shared" si="311"/>
        <v>24220.055649999998</v>
      </c>
      <c r="X427" s="96">
        <f t="shared" si="311"/>
        <v>0</v>
      </c>
      <c r="Y427" s="96">
        <f t="shared" si="311"/>
        <v>0</v>
      </c>
      <c r="Z427" s="96">
        <f t="shared" si="311"/>
        <v>0</v>
      </c>
      <c r="AA427" s="96"/>
      <c r="AB427" s="86">
        <f t="shared" si="311"/>
        <v>24220.055649999998</v>
      </c>
      <c r="AC427" s="26"/>
      <c r="AD427" s="26"/>
      <c r="AE427" s="26"/>
    </row>
    <row r="428" spans="1:31" ht="17.25" customHeight="1" x14ac:dyDescent="0.2">
      <c r="A428" s="91"/>
      <c r="B428" s="4" t="s">
        <v>341</v>
      </c>
      <c r="C428" s="5">
        <v>908</v>
      </c>
      <c r="D428" s="6" t="s">
        <v>18</v>
      </c>
      <c r="E428" s="6" t="s">
        <v>20</v>
      </c>
      <c r="F428" s="5"/>
      <c r="G428" s="7"/>
      <c r="H428" s="18"/>
      <c r="I428" s="61">
        <f>I429</f>
        <v>2000</v>
      </c>
      <c r="J428" s="61">
        <f t="shared" ref="J428:AB430" si="312">J429</f>
        <v>0</v>
      </c>
      <c r="K428" s="61">
        <f t="shared" si="312"/>
        <v>0</v>
      </c>
      <c r="L428" s="61">
        <f t="shared" si="312"/>
        <v>0</v>
      </c>
      <c r="M428" s="75">
        <f t="shared" si="312"/>
        <v>2000</v>
      </c>
      <c r="N428" s="75">
        <f t="shared" si="312"/>
        <v>0</v>
      </c>
      <c r="O428" s="75">
        <f t="shared" si="312"/>
        <v>0</v>
      </c>
      <c r="P428" s="75">
        <f t="shared" si="312"/>
        <v>0</v>
      </c>
      <c r="Q428" s="75">
        <f t="shared" si="312"/>
        <v>0</v>
      </c>
      <c r="R428" s="75">
        <f t="shared" si="312"/>
        <v>0</v>
      </c>
      <c r="S428" s="90">
        <f t="shared" si="312"/>
        <v>2000</v>
      </c>
      <c r="T428" s="90">
        <f t="shared" si="312"/>
        <v>0</v>
      </c>
      <c r="U428" s="90">
        <f t="shared" si="312"/>
        <v>0</v>
      </c>
      <c r="V428" s="90">
        <f t="shared" si="312"/>
        <v>0</v>
      </c>
      <c r="W428" s="96">
        <f t="shared" si="312"/>
        <v>2000</v>
      </c>
      <c r="X428" s="96">
        <f t="shared" si="312"/>
        <v>0</v>
      </c>
      <c r="Y428" s="96">
        <f t="shared" si="312"/>
        <v>0</v>
      </c>
      <c r="Z428" s="96">
        <f t="shared" si="312"/>
        <v>0</v>
      </c>
      <c r="AA428" s="96"/>
      <c r="AB428" s="86">
        <f t="shared" si="312"/>
        <v>2000</v>
      </c>
      <c r="AC428" s="26"/>
      <c r="AD428" s="26"/>
      <c r="AE428" s="26"/>
    </row>
    <row r="429" spans="1:31" ht="31.5" x14ac:dyDescent="0.2">
      <c r="A429" s="91"/>
      <c r="B429" s="4" t="s">
        <v>339</v>
      </c>
      <c r="C429" s="5">
        <v>908</v>
      </c>
      <c r="D429" s="6" t="s">
        <v>18</v>
      </c>
      <c r="E429" s="6" t="s">
        <v>20</v>
      </c>
      <c r="F429" s="5" t="s">
        <v>242</v>
      </c>
      <c r="G429" s="7"/>
      <c r="H429" s="18"/>
      <c r="I429" s="61">
        <f t="shared" ref="I429:X430" si="313">I430</f>
        <v>2000</v>
      </c>
      <c r="J429" s="61">
        <f t="shared" si="313"/>
        <v>0</v>
      </c>
      <c r="K429" s="61">
        <f t="shared" si="313"/>
        <v>0</v>
      </c>
      <c r="L429" s="61">
        <f t="shared" si="313"/>
        <v>0</v>
      </c>
      <c r="M429" s="75">
        <f t="shared" si="313"/>
        <v>2000</v>
      </c>
      <c r="N429" s="75">
        <f t="shared" si="313"/>
        <v>0</v>
      </c>
      <c r="O429" s="75">
        <f t="shared" si="313"/>
        <v>0</v>
      </c>
      <c r="P429" s="75">
        <f t="shared" si="313"/>
        <v>0</v>
      </c>
      <c r="Q429" s="75">
        <f t="shared" si="313"/>
        <v>0</v>
      </c>
      <c r="R429" s="75">
        <f t="shared" si="313"/>
        <v>0</v>
      </c>
      <c r="S429" s="90">
        <f t="shared" si="313"/>
        <v>2000</v>
      </c>
      <c r="T429" s="90">
        <f t="shared" si="313"/>
        <v>0</v>
      </c>
      <c r="U429" s="90">
        <f t="shared" si="313"/>
        <v>0</v>
      </c>
      <c r="V429" s="90">
        <f t="shared" si="313"/>
        <v>0</v>
      </c>
      <c r="W429" s="96">
        <f t="shared" si="313"/>
        <v>2000</v>
      </c>
      <c r="X429" s="96">
        <f t="shared" si="313"/>
        <v>0</v>
      </c>
      <c r="Y429" s="96">
        <f t="shared" si="312"/>
        <v>0</v>
      </c>
      <c r="Z429" s="96">
        <f t="shared" si="312"/>
        <v>0</v>
      </c>
      <c r="AA429" s="96"/>
      <c r="AB429" s="86">
        <f t="shared" si="312"/>
        <v>2000</v>
      </c>
      <c r="AC429" s="26"/>
      <c r="AD429" s="26"/>
      <c r="AE429" s="26"/>
    </row>
    <row r="430" spans="1:31" ht="31.5" x14ac:dyDescent="0.2">
      <c r="A430" s="91"/>
      <c r="B430" s="4" t="s">
        <v>414</v>
      </c>
      <c r="C430" s="5">
        <v>908</v>
      </c>
      <c r="D430" s="6" t="s">
        <v>18</v>
      </c>
      <c r="E430" s="6" t="s">
        <v>20</v>
      </c>
      <c r="F430" s="5" t="s">
        <v>372</v>
      </c>
      <c r="G430" s="7"/>
      <c r="H430" s="18"/>
      <c r="I430" s="61">
        <f t="shared" si="313"/>
        <v>2000</v>
      </c>
      <c r="J430" s="61">
        <f t="shared" si="313"/>
        <v>0</v>
      </c>
      <c r="K430" s="61">
        <f t="shared" si="313"/>
        <v>0</v>
      </c>
      <c r="L430" s="61">
        <f t="shared" si="313"/>
        <v>0</v>
      </c>
      <c r="M430" s="75">
        <f t="shared" si="313"/>
        <v>2000</v>
      </c>
      <c r="N430" s="75">
        <f t="shared" si="313"/>
        <v>0</v>
      </c>
      <c r="O430" s="75">
        <f t="shared" si="313"/>
        <v>0</v>
      </c>
      <c r="P430" s="75">
        <f t="shared" si="313"/>
        <v>0</v>
      </c>
      <c r="Q430" s="75">
        <f t="shared" si="313"/>
        <v>0</v>
      </c>
      <c r="R430" s="75">
        <f t="shared" si="313"/>
        <v>0</v>
      </c>
      <c r="S430" s="90">
        <f t="shared" si="313"/>
        <v>2000</v>
      </c>
      <c r="T430" s="90">
        <f t="shared" si="313"/>
        <v>0</v>
      </c>
      <c r="U430" s="90">
        <f t="shared" si="313"/>
        <v>0</v>
      </c>
      <c r="V430" s="90">
        <f t="shared" si="313"/>
        <v>0</v>
      </c>
      <c r="W430" s="96">
        <f t="shared" si="313"/>
        <v>2000</v>
      </c>
      <c r="X430" s="96">
        <f t="shared" si="313"/>
        <v>0</v>
      </c>
      <c r="Y430" s="96">
        <f t="shared" si="312"/>
        <v>0</v>
      </c>
      <c r="Z430" s="96">
        <f t="shared" si="312"/>
        <v>0</v>
      </c>
      <c r="AA430" s="96"/>
      <c r="AB430" s="86">
        <f t="shared" si="312"/>
        <v>2000</v>
      </c>
      <c r="AC430" s="26"/>
      <c r="AD430" s="26"/>
      <c r="AE430" s="26"/>
    </row>
    <row r="431" spans="1:31" ht="31.5" x14ac:dyDescent="0.2">
      <c r="A431" s="91"/>
      <c r="B431" s="4" t="s">
        <v>15</v>
      </c>
      <c r="C431" s="5">
        <v>908</v>
      </c>
      <c r="D431" s="6" t="s">
        <v>18</v>
      </c>
      <c r="E431" s="6" t="s">
        <v>20</v>
      </c>
      <c r="F431" s="5" t="s">
        <v>372</v>
      </c>
      <c r="G431" s="7">
        <v>600</v>
      </c>
      <c r="H431" s="18"/>
      <c r="I431" s="61">
        <v>2000</v>
      </c>
      <c r="J431" s="65"/>
      <c r="K431" s="65"/>
      <c r="L431" s="65"/>
      <c r="M431" s="79">
        <f>I431+J431+K431+L431</f>
        <v>2000</v>
      </c>
      <c r="N431" s="79"/>
      <c r="O431" s="77"/>
      <c r="P431" s="77"/>
      <c r="Q431" s="77"/>
      <c r="R431" s="77"/>
      <c r="S431" s="77">
        <f>M431+N431+O431+P431+Q431</f>
        <v>2000</v>
      </c>
      <c r="T431" s="77"/>
      <c r="U431" s="77"/>
      <c r="V431" s="77"/>
      <c r="W431" s="98">
        <f>S431+T431+U431+V431</f>
        <v>2000</v>
      </c>
      <c r="X431" s="98"/>
      <c r="Y431" s="98"/>
      <c r="Z431" s="98"/>
      <c r="AA431" s="98"/>
      <c r="AB431" s="65">
        <f>W431+X431+Y431+Z431</f>
        <v>2000</v>
      </c>
      <c r="AC431" s="26"/>
      <c r="AD431" s="26"/>
      <c r="AE431" s="26"/>
    </row>
    <row r="432" spans="1:31" x14ac:dyDescent="0.2">
      <c r="A432" s="91"/>
      <c r="B432" s="4" t="s">
        <v>49</v>
      </c>
      <c r="C432" s="5">
        <v>908</v>
      </c>
      <c r="D432" s="6" t="s">
        <v>18</v>
      </c>
      <c r="E432" s="6" t="s">
        <v>25</v>
      </c>
      <c r="F432" s="5"/>
      <c r="G432" s="7"/>
      <c r="H432" s="18"/>
      <c r="I432" s="61">
        <f>I433</f>
        <v>9901.119999999999</v>
      </c>
      <c r="J432" s="61">
        <f t="shared" ref="J432:Z433" si="314">J433</f>
        <v>0</v>
      </c>
      <c r="K432" s="61">
        <f t="shared" si="314"/>
        <v>0</v>
      </c>
      <c r="L432" s="61">
        <f t="shared" si="314"/>
        <v>291.02</v>
      </c>
      <c r="M432" s="75">
        <f t="shared" si="314"/>
        <v>10192.14</v>
      </c>
      <c r="N432" s="75">
        <f t="shared" si="314"/>
        <v>0</v>
      </c>
      <c r="O432" s="75">
        <f t="shared" si="314"/>
        <v>-3.6999999999999998E-2</v>
      </c>
      <c r="P432" s="75">
        <f t="shared" si="314"/>
        <v>0</v>
      </c>
      <c r="Q432" s="75">
        <f t="shared" si="314"/>
        <v>4.7E-2</v>
      </c>
      <c r="R432" s="75">
        <f t="shared" si="314"/>
        <v>0</v>
      </c>
      <c r="S432" s="90">
        <f t="shared" si="314"/>
        <v>10192.15</v>
      </c>
      <c r="T432" s="90">
        <f t="shared" si="314"/>
        <v>-1178.4943499999999</v>
      </c>
      <c r="U432" s="90">
        <f t="shared" si="314"/>
        <v>0</v>
      </c>
      <c r="V432" s="90">
        <f t="shared" si="314"/>
        <v>0</v>
      </c>
      <c r="W432" s="96">
        <f t="shared" si="314"/>
        <v>9013.6556499999988</v>
      </c>
      <c r="X432" s="96">
        <f t="shared" si="314"/>
        <v>0</v>
      </c>
      <c r="Y432" s="96">
        <f t="shared" si="314"/>
        <v>0</v>
      </c>
      <c r="Z432" s="96">
        <f t="shared" si="314"/>
        <v>0</v>
      </c>
      <c r="AA432" s="96"/>
      <c r="AB432" s="86">
        <f t="shared" ref="AB432:AB433" si="315">AB433</f>
        <v>9013.6556499999988</v>
      </c>
      <c r="AC432" s="26"/>
      <c r="AD432" s="26"/>
      <c r="AE432" s="26"/>
    </row>
    <row r="433" spans="1:31" ht="31.5" x14ac:dyDescent="0.2">
      <c r="A433" s="93"/>
      <c r="B433" s="4" t="s">
        <v>135</v>
      </c>
      <c r="C433" s="5">
        <v>908</v>
      </c>
      <c r="D433" s="6" t="s">
        <v>18</v>
      </c>
      <c r="E433" s="6" t="s">
        <v>25</v>
      </c>
      <c r="F433" s="5" t="s">
        <v>233</v>
      </c>
      <c r="G433" s="7"/>
      <c r="H433" s="18"/>
      <c r="I433" s="61">
        <f>I434</f>
        <v>9901.119999999999</v>
      </c>
      <c r="J433" s="61">
        <f t="shared" si="314"/>
        <v>0</v>
      </c>
      <c r="K433" s="61">
        <f t="shared" si="314"/>
        <v>0</v>
      </c>
      <c r="L433" s="61">
        <f t="shared" si="314"/>
        <v>291.02</v>
      </c>
      <c r="M433" s="75">
        <f t="shared" si="314"/>
        <v>10192.14</v>
      </c>
      <c r="N433" s="75">
        <f t="shared" si="314"/>
        <v>0</v>
      </c>
      <c r="O433" s="75">
        <f t="shared" si="314"/>
        <v>-3.6999999999999998E-2</v>
      </c>
      <c r="P433" s="75">
        <f t="shared" si="314"/>
        <v>0</v>
      </c>
      <c r="Q433" s="75">
        <f t="shared" si="314"/>
        <v>4.7E-2</v>
      </c>
      <c r="R433" s="75">
        <f t="shared" si="314"/>
        <v>0</v>
      </c>
      <c r="S433" s="90">
        <f t="shared" si="314"/>
        <v>10192.15</v>
      </c>
      <c r="T433" s="90">
        <f t="shared" si="314"/>
        <v>-1178.4943499999999</v>
      </c>
      <c r="U433" s="90">
        <f t="shared" si="314"/>
        <v>0</v>
      </c>
      <c r="V433" s="90">
        <f t="shared" si="314"/>
        <v>0</v>
      </c>
      <c r="W433" s="96">
        <f t="shared" si="314"/>
        <v>9013.6556499999988</v>
      </c>
      <c r="X433" s="96">
        <f t="shared" si="314"/>
        <v>0</v>
      </c>
      <c r="Y433" s="96">
        <f t="shared" si="314"/>
        <v>0</v>
      </c>
      <c r="Z433" s="96">
        <f t="shared" si="314"/>
        <v>0</v>
      </c>
      <c r="AA433" s="96"/>
      <c r="AB433" s="86">
        <f t="shared" si="315"/>
        <v>9013.6556499999988</v>
      </c>
      <c r="AC433" s="26"/>
      <c r="AD433" s="26"/>
      <c r="AE433" s="26"/>
    </row>
    <row r="434" spans="1:31" ht="31.5" x14ac:dyDescent="0.2">
      <c r="A434" s="93"/>
      <c r="B434" s="4" t="s">
        <v>382</v>
      </c>
      <c r="C434" s="5">
        <v>908</v>
      </c>
      <c r="D434" s="6" t="s">
        <v>18</v>
      </c>
      <c r="E434" s="6" t="s">
        <v>25</v>
      </c>
      <c r="F434" s="5" t="s">
        <v>381</v>
      </c>
      <c r="G434" s="7"/>
      <c r="H434" s="18"/>
      <c r="I434" s="61">
        <f>I435+I437</f>
        <v>9901.119999999999</v>
      </c>
      <c r="J434" s="61">
        <f t="shared" ref="J434:AB434" si="316">J435+J437</f>
        <v>0</v>
      </c>
      <c r="K434" s="61">
        <f t="shared" si="316"/>
        <v>0</v>
      </c>
      <c r="L434" s="61">
        <f t="shared" si="316"/>
        <v>291.02</v>
      </c>
      <c r="M434" s="75">
        <f t="shared" si="316"/>
        <v>10192.14</v>
      </c>
      <c r="N434" s="75">
        <f t="shared" si="316"/>
        <v>0</v>
      </c>
      <c r="O434" s="75">
        <f t="shared" si="316"/>
        <v>-3.6999999999999998E-2</v>
      </c>
      <c r="P434" s="75">
        <f t="shared" si="316"/>
        <v>0</v>
      </c>
      <c r="Q434" s="75">
        <f t="shared" si="316"/>
        <v>4.7E-2</v>
      </c>
      <c r="R434" s="75">
        <f t="shared" si="316"/>
        <v>0</v>
      </c>
      <c r="S434" s="90">
        <f t="shared" si="316"/>
        <v>10192.15</v>
      </c>
      <c r="T434" s="90">
        <f t="shared" si="316"/>
        <v>-1178.4943499999999</v>
      </c>
      <c r="U434" s="90">
        <f t="shared" si="316"/>
        <v>0</v>
      </c>
      <c r="V434" s="90">
        <f t="shared" si="316"/>
        <v>0</v>
      </c>
      <c r="W434" s="96">
        <f t="shared" si="316"/>
        <v>9013.6556499999988</v>
      </c>
      <c r="X434" s="96">
        <f t="shared" si="316"/>
        <v>0</v>
      </c>
      <c r="Y434" s="96">
        <f t="shared" si="316"/>
        <v>0</v>
      </c>
      <c r="Z434" s="96">
        <f t="shared" si="316"/>
        <v>0</v>
      </c>
      <c r="AA434" s="96"/>
      <c r="AB434" s="86">
        <f t="shared" si="316"/>
        <v>9013.6556499999988</v>
      </c>
      <c r="AC434" s="26"/>
      <c r="AD434" s="26"/>
      <c r="AE434" s="26"/>
    </row>
    <row r="435" spans="1:31" ht="31.5" x14ac:dyDescent="0.2">
      <c r="A435" s="91"/>
      <c r="B435" s="4" t="s">
        <v>378</v>
      </c>
      <c r="C435" s="5">
        <v>908</v>
      </c>
      <c r="D435" s="6" t="s">
        <v>18</v>
      </c>
      <c r="E435" s="6" t="s">
        <v>25</v>
      </c>
      <c r="F435" s="5" t="s">
        <v>377</v>
      </c>
      <c r="G435" s="7"/>
      <c r="H435" s="18"/>
      <c r="I435" s="61">
        <f>I436</f>
        <v>7953.66</v>
      </c>
      <c r="J435" s="61">
        <f t="shared" ref="J435:AB435" si="317">J436</f>
        <v>0</v>
      </c>
      <c r="K435" s="61">
        <f t="shared" si="317"/>
        <v>0</v>
      </c>
      <c r="L435" s="61">
        <f t="shared" si="317"/>
        <v>0</v>
      </c>
      <c r="M435" s="75">
        <f t="shared" si="317"/>
        <v>7953.66</v>
      </c>
      <c r="N435" s="75">
        <f t="shared" si="317"/>
        <v>0</v>
      </c>
      <c r="O435" s="75">
        <f t="shared" si="317"/>
        <v>3.0000000000000001E-3</v>
      </c>
      <c r="P435" s="75">
        <f t="shared" si="317"/>
        <v>0</v>
      </c>
      <c r="Q435" s="75">
        <f t="shared" si="317"/>
        <v>7.0000000000000001E-3</v>
      </c>
      <c r="R435" s="75">
        <f t="shared" si="317"/>
        <v>0</v>
      </c>
      <c r="S435" s="90">
        <f t="shared" si="317"/>
        <v>7953.6699999999992</v>
      </c>
      <c r="T435" s="90">
        <f t="shared" si="317"/>
        <v>-1039.20525</v>
      </c>
      <c r="U435" s="90">
        <f t="shared" si="317"/>
        <v>0</v>
      </c>
      <c r="V435" s="90">
        <f t="shared" si="317"/>
        <v>0</v>
      </c>
      <c r="W435" s="96">
        <f t="shared" si="317"/>
        <v>6914.4647499999992</v>
      </c>
      <c r="X435" s="96">
        <f t="shared" si="317"/>
        <v>0</v>
      </c>
      <c r="Y435" s="96">
        <f t="shared" si="317"/>
        <v>0</v>
      </c>
      <c r="Z435" s="96">
        <f t="shared" si="317"/>
        <v>0</v>
      </c>
      <c r="AA435" s="96"/>
      <c r="AB435" s="86">
        <f t="shared" si="317"/>
        <v>6914.4647499999992</v>
      </c>
      <c r="AC435" s="26"/>
      <c r="AD435" s="26"/>
      <c r="AE435" s="26"/>
    </row>
    <row r="436" spans="1:31" ht="31.5" x14ac:dyDescent="0.2">
      <c r="A436" s="91"/>
      <c r="B436" s="4" t="s">
        <v>50</v>
      </c>
      <c r="C436" s="5">
        <v>908</v>
      </c>
      <c r="D436" s="6" t="s">
        <v>18</v>
      </c>
      <c r="E436" s="6" t="s">
        <v>25</v>
      </c>
      <c r="F436" s="5" t="s">
        <v>377</v>
      </c>
      <c r="G436" s="7">
        <v>400</v>
      </c>
      <c r="H436" s="18" t="s">
        <v>464</v>
      </c>
      <c r="I436" s="61">
        <v>7953.66</v>
      </c>
      <c r="J436" s="65"/>
      <c r="K436" s="65"/>
      <c r="L436" s="65"/>
      <c r="M436" s="79">
        <f>I436+J436+K436+L436</f>
        <v>7953.66</v>
      </c>
      <c r="N436" s="79"/>
      <c r="O436" s="77">
        <v>3.0000000000000001E-3</v>
      </c>
      <c r="P436" s="77"/>
      <c r="Q436" s="77">
        <v>7.0000000000000001E-3</v>
      </c>
      <c r="R436" s="77">
        <v>0</v>
      </c>
      <c r="S436" s="77">
        <f>M436+N436+O436+P436+Q436</f>
        <v>7953.6699999999992</v>
      </c>
      <c r="T436" s="77">
        <v>-1039.20525</v>
      </c>
      <c r="U436" s="77"/>
      <c r="V436" s="77"/>
      <c r="W436" s="98">
        <f>S436+T436+U436+V436</f>
        <v>6914.4647499999992</v>
      </c>
      <c r="X436" s="98"/>
      <c r="Y436" s="98"/>
      <c r="Z436" s="98"/>
      <c r="AA436" s="98"/>
      <c r="AB436" s="65">
        <f>W436+X436+Y436+Z436</f>
        <v>6914.4647499999992</v>
      </c>
      <c r="AC436" s="26"/>
      <c r="AD436" s="26"/>
      <c r="AE436" s="26"/>
    </row>
    <row r="437" spans="1:31" x14ac:dyDescent="0.2">
      <c r="A437" s="91"/>
      <c r="B437" s="4" t="s">
        <v>380</v>
      </c>
      <c r="C437" s="5">
        <v>908</v>
      </c>
      <c r="D437" s="6" t="s">
        <v>18</v>
      </c>
      <c r="E437" s="6" t="s">
        <v>25</v>
      </c>
      <c r="F437" s="5" t="s">
        <v>379</v>
      </c>
      <c r="G437" s="7"/>
      <c r="H437" s="18"/>
      <c r="I437" s="61">
        <f>I438</f>
        <v>1947.46</v>
      </c>
      <c r="J437" s="61">
        <f t="shared" ref="J437:AB437" si="318">J438</f>
        <v>0</v>
      </c>
      <c r="K437" s="61">
        <f t="shared" si="318"/>
        <v>0</v>
      </c>
      <c r="L437" s="61">
        <f t="shared" si="318"/>
        <v>291.02</v>
      </c>
      <c r="M437" s="75">
        <f t="shared" si="318"/>
        <v>2238.48</v>
      </c>
      <c r="N437" s="75">
        <f t="shared" si="318"/>
        <v>0</v>
      </c>
      <c r="O437" s="75">
        <f t="shared" si="318"/>
        <v>-0.04</v>
      </c>
      <c r="P437" s="75">
        <f t="shared" si="318"/>
        <v>0</v>
      </c>
      <c r="Q437" s="75">
        <f t="shared" si="318"/>
        <v>0.04</v>
      </c>
      <c r="R437" s="75">
        <f t="shared" si="318"/>
        <v>0</v>
      </c>
      <c r="S437" s="90">
        <f t="shared" si="318"/>
        <v>2238.48</v>
      </c>
      <c r="T437" s="90">
        <f t="shared" si="318"/>
        <v>-139.28909999999999</v>
      </c>
      <c r="U437" s="90">
        <f t="shared" si="318"/>
        <v>0</v>
      </c>
      <c r="V437" s="90">
        <f t="shared" si="318"/>
        <v>0</v>
      </c>
      <c r="W437" s="96">
        <f t="shared" si="318"/>
        <v>2099.1909000000001</v>
      </c>
      <c r="X437" s="96">
        <f t="shared" si="318"/>
        <v>0</v>
      </c>
      <c r="Y437" s="96">
        <f t="shared" si="318"/>
        <v>0</v>
      </c>
      <c r="Z437" s="96">
        <f t="shared" si="318"/>
        <v>0</v>
      </c>
      <c r="AA437" s="96"/>
      <c r="AB437" s="86">
        <f t="shared" si="318"/>
        <v>2099.1909000000001</v>
      </c>
      <c r="AC437" s="26"/>
      <c r="AD437" s="26"/>
      <c r="AE437" s="26"/>
    </row>
    <row r="438" spans="1:31" ht="31.5" x14ac:dyDescent="0.2">
      <c r="A438" s="91"/>
      <c r="B438" s="4" t="s">
        <v>50</v>
      </c>
      <c r="C438" s="5">
        <v>908</v>
      </c>
      <c r="D438" s="6" t="s">
        <v>18</v>
      </c>
      <c r="E438" s="6" t="s">
        <v>25</v>
      </c>
      <c r="F438" s="5" t="s">
        <v>379</v>
      </c>
      <c r="G438" s="7">
        <v>400</v>
      </c>
      <c r="H438" s="18" t="s">
        <v>465</v>
      </c>
      <c r="I438" s="61">
        <v>1947.46</v>
      </c>
      <c r="J438" s="65"/>
      <c r="K438" s="65"/>
      <c r="L438" s="65">
        <v>291.02</v>
      </c>
      <c r="M438" s="79">
        <f>I438+J438+K438+L438</f>
        <v>2238.48</v>
      </c>
      <c r="N438" s="79"/>
      <c r="O438" s="77">
        <v>-0.04</v>
      </c>
      <c r="P438" s="77"/>
      <c r="Q438" s="77">
        <v>0.04</v>
      </c>
      <c r="R438" s="77"/>
      <c r="S438" s="77">
        <f>M438+N438+O438+P438+Q438</f>
        <v>2238.48</v>
      </c>
      <c r="T438" s="77">
        <v>-139.28909999999999</v>
      </c>
      <c r="U438" s="77"/>
      <c r="V438" s="77"/>
      <c r="W438" s="98">
        <f>S438+T438+U438+V438</f>
        <v>2099.1909000000001</v>
      </c>
      <c r="X438" s="98"/>
      <c r="Y438" s="98"/>
      <c r="Z438" s="98"/>
      <c r="AA438" s="98"/>
      <c r="AB438" s="65">
        <f>W438+X438+Y438+Z438</f>
        <v>2099.1909000000001</v>
      </c>
      <c r="AC438" s="26"/>
      <c r="AD438" s="26"/>
      <c r="AE438" s="26"/>
    </row>
    <row r="439" spans="1:31" x14ac:dyDescent="0.2">
      <c r="A439" s="91"/>
      <c r="B439" s="4" t="s">
        <v>385</v>
      </c>
      <c r="C439" s="5">
        <v>908</v>
      </c>
      <c r="D439" s="6" t="s">
        <v>18</v>
      </c>
      <c r="E439" s="6" t="s">
        <v>26</v>
      </c>
      <c r="F439" s="5"/>
      <c r="G439" s="7"/>
      <c r="H439" s="18"/>
      <c r="I439" s="61">
        <f>I440</f>
        <v>5206.3999999999996</v>
      </c>
      <c r="J439" s="61">
        <f t="shared" ref="J439:Z441" si="319">J440</f>
        <v>0</v>
      </c>
      <c r="K439" s="61">
        <f t="shared" si="319"/>
        <v>0</v>
      </c>
      <c r="L439" s="61">
        <f t="shared" si="319"/>
        <v>0</v>
      </c>
      <c r="M439" s="75">
        <f>M440</f>
        <v>5206.3999999999996</v>
      </c>
      <c r="N439" s="75">
        <f t="shared" ref="N439:AB439" si="320">N440</f>
        <v>0</v>
      </c>
      <c r="O439" s="75">
        <f t="shared" si="320"/>
        <v>8000</v>
      </c>
      <c r="P439" s="75">
        <f t="shared" si="320"/>
        <v>0</v>
      </c>
      <c r="Q439" s="75">
        <f t="shared" si="320"/>
        <v>0</v>
      </c>
      <c r="R439" s="75">
        <f t="shared" si="320"/>
        <v>0</v>
      </c>
      <c r="S439" s="90">
        <f t="shared" si="320"/>
        <v>13206.4</v>
      </c>
      <c r="T439" s="90">
        <f t="shared" si="320"/>
        <v>0</v>
      </c>
      <c r="U439" s="90">
        <f t="shared" si="320"/>
        <v>0</v>
      </c>
      <c r="V439" s="90">
        <f t="shared" si="320"/>
        <v>0</v>
      </c>
      <c r="W439" s="96">
        <f t="shared" si="320"/>
        <v>13206.4</v>
      </c>
      <c r="X439" s="96">
        <f t="shared" si="320"/>
        <v>0</v>
      </c>
      <c r="Y439" s="96">
        <f t="shared" si="320"/>
        <v>0</v>
      </c>
      <c r="Z439" s="96">
        <f t="shared" si="320"/>
        <v>0</v>
      </c>
      <c r="AA439" s="96"/>
      <c r="AB439" s="86">
        <f t="shared" si="320"/>
        <v>13206.4</v>
      </c>
      <c r="AC439" s="26"/>
      <c r="AD439" s="26"/>
      <c r="AE439" s="26"/>
    </row>
    <row r="440" spans="1:31" ht="12.75" customHeight="1" x14ac:dyDescent="0.2">
      <c r="A440" s="91"/>
      <c r="B440" s="4" t="s">
        <v>31</v>
      </c>
      <c r="C440" s="5">
        <v>908</v>
      </c>
      <c r="D440" s="6" t="s">
        <v>18</v>
      </c>
      <c r="E440" s="6" t="s">
        <v>26</v>
      </c>
      <c r="F440" s="5" t="s">
        <v>147</v>
      </c>
      <c r="G440" s="7"/>
      <c r="H440" s="18"/>
      <c r="I440" s="61">
        <f>I441</f>
        <v>5206.3999999999996</v>
      </c>
      <c r="J440" s="61">
        <f t="shared" si="319"/>
        <v>0</v>
      </c>
      <c r="K440" s="61">
        <f t="shared" si="319"/>
        <v>0</v>
      </c>
      <c r="L440" s="61">
        <f t="shared" si="319"/>
        <v>0</v>
      </c>
      <c r="M440" s="75">
        <f>M441+M443+M445</f>
        <v>5206.3999999999996</v>
      </c>
      <c r="N440" s="75">
        <f t="shared" ref="N440:AB440" si="321">N441+N443+N445</f>
        <v>0</v>
      </c>
      <c r="O440" s="75">
        <f t="shared" si="321"/>
        <v>8000</v>
      </c>
      <c r="P440" s="75">
        <f t="shared" si="321"/>
        <v>0</v>
      </c>
      <c r="Q440" s="75">
        <f t="shared" si="321"/>
        <v>0</v>
      </c>
      <c r="R440" s="75">
        <f t="shared" si="321"/>
        <v>0</v>
      </c>
      <c r="S440" s="90">
        <f t="shared" si="321"/>
        <v>13206.4</v>
      </c>
      <c r="T440" s="90">
        <f t="shared" si="321"/>
        <v>0</v>
      </c>
      <c r="U440" s="90">
        <f t="shared" si="321"/>
        <v>0</v>
      </c>
      <c r="V440" s="90">
        <f t="shared" si="321"/>
        <v>0</v>
      </c>
      <c r="W440" s="96">
        <f t="shared" si="321"/>
        <v>13206.4</v>
      </c>
      <c r="X440" s="96">
        <f t="shared" si="321"/>
        <v>0</v>
      </c>
      <c r="Y440" s="96">
        <f t="shared" si="321"/>
        <v>0</v>
      </c>
      <c r="Z440" s="96">
        <f t="shared" si="321"/>
        <v>0</v>
      </c>
      <c r="AA440" s="96"/>
      <c r="AB440" s="86">
        <f t="shared" si="321"/>
        <v>13206.4</v>
      </c>
      <c r="AC440" s="26"/>
      <c r="AD440" s="26"/>
      <c r="AE440" s="26"/>
    </row>
    <row r="441" spans="1:31" ht="39" hidden="1" customHeight="1" x14ac:dyDescent="0.2">
      <c r="A441" s="91"/>
      <c r="B441" s="82" t="s">
        <v>386</v>
      </c>
      <c r="C441" s="5">
        <v>908</v>
      </c>
      <c r="D441" s="6" t="s">
        <v>18</v>
      </c>
      <c r="E441" s="6" t="s">
        <v>26</v>
      </c>
      <c r="F441" s="5" t="s">
        <v>451</v>
      </c>
      <c r="G441" s="7"/>
      <c r="H441" s="18"/>
      <c r="I441" s="61">
        <f>I442</f>
        <v>5206.3999999999996</v>
      </c>
      <c r="J441" s="61">
        <f t="shared" si="319"/>
        <v>0</v>
      </c>
      <c r="K441" s="61">
        <f t="shared" si="319"/>
        <v>0</v>
      </c>
      <c r="L441" s="61">
        <f t="shared" si="319"/>
        <v>0</v>
      </c>
      <c r="M441" s="75">
        <f t="shared" si="319"/>
        <v>5206.3999999999996</v>
      </c>
      <c r="N441" s="75">
        <f t="shared" si="319"/>
        <v>0</v>
      </c>
      <c r="O441" s="75">
        <f t="shared" si="319"/>
        <v>0</v>
      </c>
      <c r="P441" s="75">
        <f t="shared" si="319"/>
        <v>-5206.3999999999996</v>
      </c>
      <c r="Q441" s="75">
        <f t="shared" si="319"/>
        <v>0</v>
      </c>
      <c r="R441" s="75">
        <f t="shared" si="319"/>
        <v>0</v>
      </c>
      <c r="S441" s="90">
        <f t="shared" si="319"/>
        <v>0</v>
      </c>
      <c r="T441" s="90">
        <f t="shared" si="319"/>
        <v>0</v>
      </c>
      <c r="U441" s="90">
        <f t="shared" si="319"/>
        <v>0</v>
      </c>
      <c r="V441" s="90">
        <f t="shared" si="319"/>
        <v>0</v>
      </c>
      <c r="W441" s="96">
        <f t="shared" si="319"/>
        <v>0</v>
      </c>
      <c r="X441" s="96">
        <f t="shared" si="319"/>
        <v>0</v>
      </c>
      <c r="Y441" s="96">
        <f t="shared" si="319"/>
        <v>0</v>
      </c>
      <c r="Z441" s="96">
        <f t="shared" si="319"/>
        <v>0</v>
      </c>
      <c r="AA441" s="96"/>
      <c r="AB441" s="86">
        <f t="shared" ref="AB441" si="322">AB442</f>
        <v>0</v>
      </c>
      <c r="AC441" s="26"/>
      <c r="AD441" s="26"/>
      <c r="AE441" s="26"/>
    </row>
    <row r="442" spans="1:31" hidden="1" x14ac:dyDescent="0.2">
      <c r="A442" s="91"/>
      <c r="B442" s="4" t="s">
        <v>28</v>
      </c>
      <c r="C442" s="5">
        <v>908</v>
      </c>
      <c r="D442" s="6" t="s">
        <v>18</v>
      </c>
      <c r="E442" s="6" t="s">
        <v>26</v>
      </c>
      <c r="F442" s="5" t="s">
        <v>451</v>
      </c>
      <c r="G442" s="7">
        <v>500</v>
      </c>
      <c r="H442" s="18"/>
      <c r="I442" s="61">
        <v>5206.3999999999996</v>
      </c>
      <c r="J442" s="65"/>
      <c r="K442" s="65"/>
      <c r="L442" s="65"/>
      <c r="M442" s="79">
        <f>I442+J442+K442+L442</f>
        <v>5206.3999999999996</v>
      </c>
      <c r="N442" s="79"/>
      <c r="O442" s="77"/>
      <c r="P442" s="77">
        <v>-5206.3999999999996</v>
      </c>
      <c r="Q442" s="77"/>
      <c r="R442" s="77"/>
      <c r="S442" s="77">
        <f>M442+N442+O442+P442+Q442</f>
        <v>0</v>
      </c>
      <c r="T442" s="77"/>
      <c r="U442" s="77"/>
      <c r="V442" s="77"/>
      <c r="W442" s="98">
        <f>S442+T442+U442+V442</f>
        <v>0</v>
      </c>
      <c r="X442" s="98"/>
      <c r="Y442" s="98"/>
      <c r="Z442" s="98"/>
      <c r="AA442" s="98"/>
      <c r="AB442" s="65">
        <f>W442+X442+Y442+Z442</f>
        <v>0</v>
      </c>
      <c r="AC442" s="26"/>
      <c r="AD442" s="26"/>
      <c r="AE442" s="26"/>
    </row>
    <row r="443" spans="1:31" ht="31.5" x14ac:dyDescent="0.2">
      <c r="A443" s="91"/>
      <c r="B443" s="4" t="s">
        <v>386</v>
      </c>
      <c r="C443" s="5">
        <v>908</v>
      </c>
      <c r="D443" s="6" t="s">
        <v>18</v>
      </c>
      <c r="E443" s="6" t="s">
        <v>26</v>
      </c>
      <c r="F443" s="5" t="s">
        <v>460</v>
      </c>
      <c r="G443" s="7"/>
      <c r="H443" s="18"/>
      <c r="I443" s="61"/>
      <c r="J443" s="78"/>
      <c r="K443" s="78"/>
      <c r="L443" s="78"/>
      <c r="M443" s="79">
        <f>M444</f>
        <v>0</v>
      </c>
      <c r="N443" s="79">
        <f t="shared" ref="N443:AB443" si="323">N444</f>
        <v>0</v>
      </c>
      <c r="O443" s="79">
        <f t="shared" si="323"/>
        <v>0</v>
      </c>
      <c r="P443" s="79">
        <f t="shared" si="323"/>
        <v>5206.3999999999996</v>
      </c>
      <c r="Q443" s="79">
        <f t="shared" si="323"/>
        <v>0</v>
      </c>
      <c r="R443" s="79">
        <f t="shared" si="323"/>
        <v>0</v>
      </c>
      <c r="S443" s="77">
        <f t="shared" si="323"/>
        <v>5206.3999999999996</v>
      </c>
      <c r="T443" s="77">
        <f t="shared" si="323"/>
        <v>0</v>
      </c>
      <c r="U443" s="77">
        <f t="shared" si="323"/>
        <v>0</v>
      </c>
      <c r="V443" s="77">
        <f t="shared" si="323"/>
        <v>0</v>
      </c>
      <c r="W443" s="98">
        <f t="shared" si="323"/>
        <v>5206.3999999999996</v>
      </c>
      <c r="X443" s="98">
        <f t="shared" si="323"/>
        <v>0</v>
      </c>
      <c r="Y443" s="98">
        <f t="shared" si="323"/>
        <v>0</v>
      </c>
      <c r="Z443" s="98">
        <f t="shared" si="323"/>
        <v>0</v>
      </c>
      <c r="AA443" s="98"/>
      <c r="AB443" s="65">
        <f t="shared" si="323"/>
        <v>5206.3999999999996</v>
      </c>
      <c r="AC443" s="26"/>
      <c r="AD443" s="26"/>
      <c r="AE443" s="26"/>
    </row>
    <row r="444" spans="1:31" x14ac:dyDescent="0.2">
      <c r="A444" s="91"/>
      <c r="B444" s="4" t="s">
        <v>28</v>
      </c>
      <c r="C444" s="5">
        <v>908</v>
      </c>
      <c r="D444" s="6" t="s">
        <v>18</v>
      </c>
      <c r="E444" s="6" t="s">
        <v>26</v>
      </c>
      <c r="F444" s="5" t="s">
        <v>460</v>
      </c>
      <c r="G444" s="7">
        <v>500</v>
      </c>
      <c r="H444" s="18" t="s">
        <v>459</v>
      </c>
      <c r="I444" s="61"/>
      <c r="J444" s="78"/>
      <c r="K444" s="78"/>
      <c r="L444" s="78"/>
      <c r="M444" s="79">
        <v>0</v>
      </c>
      <c r="N444" s="79"/>
      <c r="O444" s="79"/>
      <c r="P444" s="79">
        <v>5206.3999999999996</v>
      </c>
      <c r="Q444" s="79"/>
      <c r="R444" s="79"/>
      <c r="S444" s="77">
        <f>M444+N444+O444+P444+Q444</f>
        <v>5206.3999999999996</v>
      </c>
      <c r="T444" s="77"/>
      <c r="U444" s="77"/>
      <c r="V444" s="77"/>
      <c r="W444" s="98">
        <f>S444+T444+U444+V444</f>
        <v>5206.3999999999996</v>
      </c>
      <c r="X444" s="98"/>
      <c r="Y444" s="98"/>
      <c r="Z444" s="98"/>
      <c r="AA444" s="98"/>
      <c r="AB444" s="65">
        <f>W444+X444+Y444+Z444</f>
        <v>5206.3999999999996</v>
      </c>
      <c r="AC444" s="26"/>
      <c r="AD444" s="26"/>
      <c r="AE444" s="26"/>
    </row>
    <row r="445" spans="1:31" ht="47.25" x14ac:dyDescent="0.2">
      <c r="A445" s="91"/>
      <c r="B445" s="4" t="s">
        <v>476</v>
      </c>
      <c r="C445" s="5">
        <v>908</v>
      </c>
      <c r="D445" s="6" t="s">
        <v>18</v>
      </c>
      <c r="E445" s="6" t="s">
        <v>26</v>
      </c>
      <c r="F445" s="5" t="s">
        <v>466</v>
      </c>
      <c r="G445" s="7"/>
      <c r="H445" s="18"/>
      <c r="I445" s="61"/>
      <c r="J445" s="78"/>
      <c r="K445" s="78"/>
      <c r="L445" s="78"/>
      <c r="M445" s="79">
        <f>M446</f>
        <v>0</v>
      </c>
      <c r="N445" s="79">
        <f t="shared" ref="N445:AB445" si="324">N446</f>
        <v>0</v>
      </c>
      <c r="O445" s="79">
        <f t="shared" si="324"/>
        <v>8000</v>
      </c>
      <c r="P445" s="79">
        <f t="shared" si="324"/>
        <v>0</v>
      </c>
      <c r="Q445" s="79">
        <f t="shared" si="324"/>
        <v>0</v>
      </c>
      <c r="R445" s="79">
        <f t="shared" si="324"/>
        <v>0</v>
      </c>
      <c r="S445" s="77">
        <f t="shared" si="324"/>
        <v>8000</v>
      </c>
      <c r="T445" s="77">
        <f t="shared" si="324"/>
        <v>0</v>
      </c>
      <c r="U445" s="77">
        <f t="shared" si="324"/>
        <v>0</v>
      </c>
      <c r="V445" s="77">
        <f t="shared" si="324"/>
        <v>0</v>
      </c>
      <c r="W445" s="98">
        <f t="shared" si="324"/>
        <v>8000</v>
      </c>
      <c r="X445" s="98">
        <f t="shared" si="324"/>
        <v>0</v>
      </c>
      <c r="Y445" s="98">
        <f t="shared" si="324"/>
        <v>0</v>
      </c>
      <c r="Z445" s="98">
        <f t="shared" si="324"/>
        <v>0</v>
      </c>
      <c r="AA445" s="98"/>
      <c r="AB445" s="65">
        <f t="shared" si="324"/>
        <v>8000</v>
      </c>
      <c r="AC445" s="26"/>
      <c r="AD445" s="26"/>
      <c r="AE445" s="26"/>
    </row>
    <row r="446" spans="1:31" x14ac:dyDescent="0.2">
      <c r="A446" s="91"/>
      <c r="B446" s="4" t="s">
        <v>28</v>
      </c>
      <c r="C446" s="5">
        <v>908</v>
      </c>
      <c r="D446" s="6" t="s">
        <v>18</v>
      </c>
      <c r="E446" s="6" t="s">
        <v>26</v>
      </c>
      <c r="F446" s="5" t="s">
        <v>466</v>
      </c>
      <c r="G446" s="7">
        <v>500</v>
      </c>
      <c r="H446" s="18"/>
      <c r="I446" s="61"/>
      <c r="J446" s="78"/>
      <c r="K446" s="78"/>
      <c r="L446" s="78"/>
      <c r="M446" s="79">
        <v>0</v>
      </c>
      <c r="N446" s="79"/>
      <c r="O446" s="79">
        <v>8000</v>
      </c>
      <c r="P446" s="79"/>
      <c r="Q446" s="79"/>
      <c r="R446" s="79"/>
      <c r="S446" s="77">
        <f>M446+N446+O446+P446+Q446</f>
        <v>8000</v>
      </c>
      <c r="T446" s="77"/>
      <c r="U446" s="77"/>
      <c r="V446" s="77"/>
      <c r="W446" s="98">
        <f>S446+T446+U446+V446</f>
        <v>8000</v>
      </c>
      <c r="X446" s="98"/>
      <c r="Y446" s="98"/>
      <c r="Z446" s="98"/>
      <c r="AA446" s="98"/>
      <c r="AB446" s="65">
        <f>W446+X446+Y446+Z446</f>
        <v>8000</v>
      </c>
      <c r="AC446" s="26"/>
      <c r="AD446" s="26"/>
      <c r="AE446" s="26"/>
    </row>
    <row r="447" spans="1:31" x14ac:dyDescent="0.2">
      <c r="A447" s="91"/>
      <c r="B447" s="4" t="s">
        <v>110</v>
      </c>
      <c r="C447" s="5">
        <v>908</v>
      </c>
      <c r="D447" s="6" t="s">
        <v>14</v>
      </c>
      <c r="E447" s="6"/>
      <c r="F447" s="5"/>
      <c r="G447" s="7"/>
      <c r="H447" s="18"/>
      <c r="I447" s="61">
        <f>I448+I453</f>
        <v>387.5</v>
      </c>
      <c r="J447" s="61">
        <f t="shared" ref="J447:AB447" si="325">J448+J453</f>
        <v>0</v>
      </c>
      <c r="K447" s="61">
        <f t="shared" si="325"/>
        <v>0</v>
      </c>
      <c r="L447" s="61">
        <f t="shared" si="325"/>
        <v>0</v>
      </c>
      <c r="M447" s="75">
        <f t="shared" si="325"/>
        <v>387.5</v>
      </c>
      <c r="N447" s="75">
        <f t="shared" si="325"/>
        <v>0</v>
      </c>
      <c r="O447" s="75">
        <f t="shared" si="325"/>
        <v>163</v>
      </c>
      <c r="P447" s="75">
        <f t="shared" si="325"/>
        <v>0</v>
      </c>
      <c r="Q447" s="75">
        <f t="shared" si="325"/>
        <v>0</v>
      </c>
      <c r="R447" s="75">
        <f t="shared" si="325"/>
        <v>0</v>
      </c>
      <c r="S447" s="90">
        <f t="shared" si="325"/>
        <v>550.5</v>
      </c>
      <c r="T447" s="90">
        <f t="shared" si="325"/>
        <v>0</v>
      </c>
      <c r="U447" s="90">
        <f t="shared" si="325"/>
        <v>0</v>
      </c>
      <c r="V447" s="90">
        <f t="shared" si="325"/>
        <v>0</v>
      </c>
      <c r="W447" s="96">
        <f t="shared" si="325"/>
        <v>550.5</v>
      </c>
      <c r="X447" s="96">
        <f t="shared" si="325"/>
        <v>0</v>
      </c>
      <c r="Y447" s="96">
        <f t="shared" si="325"/>
        <v>0</v>
      </c>
      <c r="Z447" s="96">
        <f t="shared" ref="Z447" si="326">Z448+Z453</f>
        <v>0</v>
      </c>
      <c r="AA447" s="96"/>
      <c r="AB447" s="86">
        <f t="shared" si="325"/>
        <v>550.5</v>
      </c>
      <c r="AC447" s="26"/>
      <c r="AD447" s="26"/>
      <c r="AE447" s="26"/>
    </row>
    <row r="448" spans="1:31" x14ac:dyDescent="0.2">
      <c r="A448" s="91"/>
      <c r="B448" s="4" t="s">
        <v>42</v>
      </c>
      <c r="C448" s="5">
        <v>908</v>
      </c>
      <c r="D448" s="6" t="s">
        <v>14</v>
      </c>
      <c r="E448" s="6" t="s">
        <v>14</v>
      </c>
      <c r="F448" s="5"/>
      <c r="G448" s="7"/>
      <c r="H448" s="18"/>
      <c r="I448" s="61">
        <f t="shared" ref="I448:X451" si="327">I449</f>
        <v>50</v>
      </c>
      <c r="J448" s="61">
        <f t="shared" si="327"/>
        <v>0</v>
      </c>
      <c r="K448" s="61">
        <f t="shared" si="327"/>
        <v>0</v>
      </c>
      <c r="L448" s="61">
        <f t="shared" si="327"/>
        <v>0</v>
      </c>
      <c r="M448" s="75">
        <f t="shared" si="327"/>
        <v>50</v>
      </c>
      <c r="N448" s="75">
        <f t="shared" si="327"/>
        <v>0</v>
      </c>
      <c r="O448" s="75">
        <f t="shared" si="327"/>
        <v>0</v>
      </c>
      <c r="P448" s="75">
        <f t="shared" si="327"/>
        <v>0</v>
      </c>
      <c r="Q448" s="75">
        <f t="shared" si="327"/>
        <v>0</v>
      </c>
      <c r="R448" s="75">
        <f t="shared" si="327"/>
        <v>0</v>
      </c>
      <c r="S448" s="90">
        <f t="shared" si="327"/>
        <v>50</v>
      </c>
      <c r="T448" s="90">
        <f t="shared" si="327"/>
        <v>0</v>
      </c>
      <c r="U448" s="90">
        <f t="shared" si="327"/>
        <v>0</v>
      </c>
      <c r="V448" s="90">
        <f t="shared" si="327"/>
        <v>0</v>
      </c>
      <c r="W448" s="96">
        <f t="shared" si="327"/>
        <v>50</v>
      </c>
      <c r="X448" s="96">
        <f t="shared" si="327"/>
        <v>0</v>
      </c>
      <c r="Y448" s="96">
        <f t="shared" ref="Y448:AB451" si="328">Y449</f>
        <v>0</v>
      </c>
      <c r="Z448" s="96">
        <f t="shared" si="328"/>
        <v>0</v>
      </c>
      <c r="AA448" s="96"/>
      <c r="AB448" s="86">
        <f t="shared" si="328"/>
        <v>50</v>
      </c>
      <c r="AC448" s="26"/>
      <c r="AD448" s="26"/>
      <c r="AE448" s="26"/>
    </row>
    <row r="449" spans="1:31" x14ac:dyDescent="0.2">
      <c r="A449" s="91"/>
      <c r="B449" s="4" t="s">
        <v>111</v>
      </c>
      <c r="C449" s="5">
        <v>908</v>
      </c>
      <c r="D449" s="6" t="s">
        <v>14</v>
      </c>
      <c r="E449" s="6" t="s">
        <v>14</v>
      </c>
      <c r="F449" s="5" t="s">
        <v>220</v>
      </c>
      <c r="G449" s="7"/>
      <c r="H449" s="18"/>
      <c r="I449" s="61">
        <f t="shared" si="327"/>
        <v>50</v>
      </c>
      <c r="J449" s="61">
        <f t="shared" si="327"/>
        <v>0</v>
      </c>
      <c r="K449" s="61">
        <f t="shared" si="327"/>
        <v>0</v>
      </c>
      <c r="L449" s="61">
        <f t="shared" si="327"/>
        <v>0</v>
      </c>
      <c r="M449" s="75">
        <f t="shared" si="327"/>
        <v>50</v>
      </c>
      <c r="N449" s="75">
        <f t="shared" si="327"/>
        <v>0</v>
      </c>
      <c r="O449" s="75">
        <f t="shared" si="327"/>
        <v>0</v>
      </c>
      <c r="P449" s="75">
        <f t="shared" si="327"/>
        <v>0</v>
      </c>
      <c r="Q449" s="75">
        <f t="shared" si="327"/>
        <v>0</v>
      </c>
      <c r="R449" s="75">
        <f t="shared" si="327"/>
        <v>0</v>
      </c>
      <c r="S449" s="90">
        <f t="shared" si="327"/>
        <v>50</v>
      </c>
      <c r="T449" s="90">
        <f t="shared" si="327"/>
        <v>0</v>
      </c>
      <c r="U449" s="90">
        <f t="shared" si="327"/>
        <v>0</v>
      </c>
      <c r="V449" s="90">
        <f t="shared" si="327"/>
        <v>0</v>
      </c>
      <c r="W449" s="96">
        <f t="shared" si="327"/>
        <v>50</v>
      </c>
      <c r="X449" s="96">
        <f t="shared" si="327"/>
        <v>0</v>
      </c>
      <c r="Y449" s="96">
        <f t="shared" si="328"/>
        <v>0</v>
      </c>
      <c r="Z449" s="96">
        <f t="shared" si="328"/>
        <v>0</v>
      </c>
      <c r="AA449" s="96"/>
      <c r="AB449" s="86">
        <f t="shared" si="328"/>
        <v>50</v>
      </c>
      <c r="AC449" s="26"/>
      <c r="AD449" s="26"/>
      <c r="AE449" s="26"/>
    </row>
    <row r="450" spans="1:31" x14ac:dyDescent="0.2">
      <c r="A450" s="91"/>
      <c r="B450" s="4" t="s">
        <v>112</v>
      </c>
      <c r="C450" s="5">
        <v>908</v>
      </c>
      <c r="D450" s="6" t="s">
        <v>14</v>
      </c>
      <c r="E450" s="6" t="s">
        <v>14</v>
      </c>
      <c r="F450" s="5" t="s">
        <v>238</v>
      </c>
      <c r="G450" s="7"/>
      <c r="H450" s="18"/>
      <c r="I450" s="61">
        <f t="shared" si="327"/>
        <v>50</v>
      </c>
      <c r="J450" s="61">
        <f t="shared" si="327"/>
        <v>0</v>
      </c>
      <c r="K450" s="61">
        <f t="shared" si="327"/>
        <v>0</v>
      </c>
      <c r="L450" s="61">
        <f t="shared" si="327"/>
        <v>0</v>
      </c>
      <c r="M450" s="75">
        <f t="shared" si="327"/>
        <v>50</v>
      </c>
      <c r="N450" s="75">
        <f t="shared" si="327"/>
        <v>0</v>
      </c>
      <c r="O450" s="75">
        <f t="shared" si="327"/>
        <v>0</v>
      </c>
      <c r="P450" s="75">
        <f t="shared" si="327"/>
        <v>0</v>
      </c>
      <c r="Q450" s="75">
        <f t="shared" si="327"/>
        <v>0</v>
      </c>
      <c r="R450" s="75">
        <f t="shared" si="327"/>
        <v>0</v>
      </c>
      <c r="S450" s="90">
        <f t="shared" si="327"/>
        <v>50</v>
      </c>
      <c r="T450" s="90">
        <f t="shared" si="327"/>
        <v>0</v>
      </c>
      <c r="U450" s="90">
        <f t="shared" si="327"/>
        <v>0</v>
      </c>
      <c r="V450" s="90">
        <f t="shared" si="327"/>
        <v>0</v>
      </c>
      <c r="W450" s="96">
        <f t="shared" si="327"/>
        <v>50</v>
      </c>
      <c r="X450" s="96">
        <f t="shared" si="327"/>
        <v>0</v>
      </c>
      <c r="Y450" s="96">
        <f t="shared" si="328"/>
        <v>0</v>
      </c>
      <c r="Z450" s="96">
        <f t="shared" si="328"/>
        <v>0</v>
      </c>
      <c r="AA450" s="96"/>
      <c r="AB450" s="86">
        <f t="shared" si="328"/>
        <v>50</v>
      </c>
      <c r="AC450" s="26"/>
      <c r="AD450" s="26"/>
      <c r="AE450" s="26"/>
    </row>
    <row r="451" spans="1:31" x14ac:dyDescent="0.2">
      <c r="A451" s="91"/>
      <c r="B451" s="26" t="s">
        <v>239</v>
      </c>
      <c r="C451" s="5">
        <v>908</v>
      </c>
      <c r="D451" s="6" t="s">
        <v>14</v>
      </c>
      <c r="E451" s="6" t="s">
        <v>14</v>
      </c>
      <c r="F451" s="5" t="s">
        <v>240</v>
      </c>
      <c r="G451" s="7"/>
      <c r="H451" s="18"/>
      <c r="I451" s="61">
        <f t="shared" si="327"/>
        <v>50</v>
      </c>
      <c r="J451" s="61">
        <f t="shared" si="327"/>
        <v>0</v>
      </c>
      <c r="K451" s="61">
        <f t="shared" si="327"/>
        <v>0</v>
      </c>
      <c r="L451" s="61">
        <f t="shared" si="327"/>
        <v>0</v>
      </c>
      <c r="M451" s="75">
        <f t="shared" si="327"/>
        <v>50</v>
      </c>
      <c r="N451" s="75">
        <f t="shared" si="327"/>
        <v>0</v>
      </c>
      <c r="O451" s="75">
        <f t="shared" si="327"/>
        <v>0</v>
      </c>
      <c r="P451" s="75">
        <f t="shared" si="327"/>
        <v>0</v>
      </c>
      <c r="Q451" s="75">
        <f t="shared" si="327"/>
        <v>0</v>
      </c>
      <c r="R451" s="75">
        <f t="shared" si="327"/>
        <v>0</v>
      </c>
      <c r="S451" s="90">
        <f t="shared" si="327"/>
        <v>50</v>
      </c>
      <c r="T451" s="90">
        <f t="shared" si="327"/>
        <v>0</v>
      </c>
      <c r="U451" s="90">
        <f t="shared" si="327"/>
        <v>0</v>
      </c>
      <c r="V451" s="90">
        <f t="shared" si="327"/>
        <v>0</v>
      </c>
      <c r="W451" s="96">
        <f t="shared" si="327"/>
        <v>50</v>
      </c>
      <c r="X451" s="96">
        <f t="shared" si="327"/>
        <v>0</v>
      </c>
      <c r="Y451" s="96">
        <f t="shared" si="328"/>
        <v>0</v>
      </c>
      <c r="Z451" s="96">
        <f t="shared" si="328"/>
        <v>0</v>
      </c>
      <c r="AA451" s="96"/>
      <c r="AB451" s="86">
        <f t="shared" si="328"/>
        <v>50</v>
      </c>
      <c r="AC451" s="26"/>
      <c r="AD451" s="26"/>
      <c r="AE451" s="26"/>
    </row>
    <row r="452" spans="1:31" x14ac:dyDescent="0.2">
      <c r="A452" s="91"/>
      <c r="B452" s="8" t="s">
        <v>187</v>
      </c>
      <c r="C452" s="5">
        <v>908</v>
      </c>
      <c r="D452" s="6" t="s">
        <v>14</v>
      </c>
      <c r="E452" s="6" t="s">
        <v>14</v>
      </c>
      <c r="F452" s="5" t="s">
        <v>240</v>
      </c>
      <c r="G452" s="7">
        <v>200</v>
      </c>
      <c r="H452" s="18"/>
      <c r="I452" s="61">
        <v>50</v>
      </c>
      <c r="J452" s="65"/>
      <c r="K452" s="65"/>
      <c r="L452" s="65"/>
      <c r="M452" s="79">
        <f>I452+J452+K452+L452</f>
        <v>50</v>
      </c>
      <c r="N452" s="79"/>
      <c r="O452" s="77"/>
      <c r="P452" s="77"/>
      <c r="Q452" s="77"/>
      <c r="R452" s="77"/>
      <c r="S452" s="77">
        <f>M452+N452+O452+P452+Q452</f>
        <v>50</v>
      </c>
      <c r="T452" s="77"/>
      <c r="U452" s="77"/>
      <c r="V452" s="77"/>
      <c r="W452" s="98">
        <f>S452+T452+U452+V452</f>
        <v>50</v>
      </c>
      <c r="X452" s="98"/>
      <c r="Y452" s="98"/>
      <c r="Z452" s="98"/>
      <c r="AA452" s="98"/>
      <c r="AB452" s="65">
        <f>W452+X452+Y452+Z452</f>
        <v>50</v>
      </c>
      <c r="AC452" s="26"/>
      <c r="AD452" s="26"/>
      <c r="AE452" s="26"/>
    </row>
    <row r="453" spans="1:31" x14ac:dyDescent="0.2">
      <c r="A453" s="91"/>
      <c r="B453" s="4" t="s">
        <v>43</v>
      </c>
      <c r="C453" s="5">
        <v>908</v>
      </c>
      <c r="D453" s="6" t="s">
        <v>14</v>
      </c>
      <c r="E453" s="6" t="s">
        <v>19</v>
      </c>
      <c r="F453" s="5"/>
      <c r="G453" s="7"/>
      <c r="H453" s="18"/>
      <c r="I453" s="61">
        <f>I454</f>
        <v>337.5</v>
      </c>
      <c r="J453" s="61">
        <f t="shared" ref="J453:Z455" si="329">J454</f>
        <v>0</v>
      </c>
      <c r="K453" s="61">
        <f t="shared" si="329"/>
        <v>0</v>
      </c>
      <c r="L453" s="61">
        <f t="shared" si="329"/>
        <v>0</v>
      </c>
      <c r="M453" s="75">
        <f t="shared" si="329"/>
        <v>337.5</v>
      </c>
      <c r="N453" s="75">
        <f t="shared" si="329"/>
        <v>0</v>
      </c>
      <c r="O453" s="75">
        <f t="shared" si="329"/>
        <v>163</v>
      </c>
      <c r="P453" s="75">
        <f t="shared" si="329"/>
        <v>0</v>
      </c>
      <c r="Q453" s="75">
        <f t="shared" si="329"/>
        <v>0</v>
      </c>
      <c r="R453" s="75">
        <f t="shared" si="329"/>
        <v>0</v>
      </c>
      <c r="S453" s="90">
        <f t="shared" si="329"/>
        <v>500.5</v>
      </c>
      <c r="T453" s="90">
        <f t="shared" si="329"/>
        <v>0</v>
      </c>
      <c r="U453" s="90">
        <f t="shared" si="329"/>
        <v>0</v>
      </c>
      <c r="V453" s="90">
        <f t="shared" si="329"/>
        <v>0</v>
      </c>
      <c r="W453" s="96">
        <f t="shared" si="329"/>
        <v>500.5</v>
      </c>
      <c r="X453" s="96">
        <f t="shared" si="329"/>
        <v>0</v>
      </c>
      <c r="Y453" s="96">
        <f t="shared" si="329"/>
        <v>0</v>
      </c>
      <c r="Z453" s="96">
        <f t="shared" si="329"/>
        <v>0</v>
      </c>
      <c r="AA453" s="96"/>
      <c r="AB453" s="86">
        <f t="shared" ref="AB453:AB455" si="330">AB454</f>
        <v>500.5</v>
      </c>
      <c r="AC453" s="26"/>
      <c r="AD453" s="26"/>
      <c r="AE453" s="26"/>
    </row>
    <row r="454" spans="1:31" x14ac:dyDescent="0.2">
      <c r="A454" s="91"/>
      <c r="B454" s="4" t="s">
        <v>31</v>
      </c>
      <c r="C454" s="5">
        <v>908</v>
      </c>
      <c r="D454" s="6" t="s">
        <v>14</v>
      </c>
      <c r="E454" s="6" t="s">
        <v>19</v>
      </c>
      <c r="F454" s="5" t="s">
        <v>147</v>
      </c>
      <c r="G454" s="7"/>
      <c r="H454" s="18"/>
      <c r="I454" s="61">
        <f>I455</f>
        <v>337.5</v>
      </c>
      <c r="J454" s="61">
        <f t="shared" si="329"/>
        <v>0</v>
      </c>
      <c r="K454" s="61">
        <f t="shared" si="329"/>
        <v>0</v>
      </c>
      <c r="L454" s="61">
        <f t="shared" si="329"/>
        <v>0</v>
      </c>
      <c r="M454" s="75">
        <f t="shared" si="329"/>
        <v>337.5</v>
      </c>
      <c r="N454" s="75">
        <f t="shared" si="329"/>
        <v>0</v>
      </c>
      <c r="O454" s="75">
        <f t="shared" si="329"/>
        <v>163</v>
      </c>
      <c r="P454" s="75">
        <f t="shared" si="329"/>
        <v>0</v>
      </c>
      <c r="Q454" s="75">
        <f t="shared" si="329"/>
        <v>0</v>
      </c>
      <c r="R454" s="75">
        <f t="shared" si="329"/>
        <v>0</v>
      </c>
      <c r="S454" s="90">
        <f t="shared" si="329"/>
        <v>500.5</v>
      </c>
      <c r="T454" s="90">
        <f t="shared" si="329"/>
        <v>0</v>
      </c>
      <c r="U454" s="90">
        <f t="shared" si="329"/>
        <v>0</v>
      </c>
      <c r="V454" s="90">
        <f t="shared" si="329"/>
        <v>0</v>
      </c>
      <c r="W454" s="96">
        <f t="shared" si="329"/>
        <v>500.5</v>
      </c>
      <c r="X454" s="96">
        <f t="shared" si="329"/>
        <v>0</v>
      </c>
      <c r="Y454" s="96">
        <f t="shared" si="329"/>
        <v>0</v>
      </c>
      <c r="Z454" s="96">
        <f t="shared" si="329"/>
        <v>0</v>
      </c>
      <c r="AA454" s="96"/>
      <c r="AB454" s="86">
        <f t="shared" si="330"/>
        <v>500.5</v>
      </c>
      <c r="AC454" s="26"/>
      <c r="AD454" s="26"/>
      <c r="AE454" s="26"/>
    </row>
    <row r="455" spans="1:31" ht="31.5" x14ac:dyDescent="0.2">
      <c r="A455" s="91"/>
      <c r="B455" s="4" t="s">
        <v>134</v>
      </c>
      <c r="C455" s="5">
        <v>908</v>
      </c>
      <c r="D455" s="6" t="s">
        <v>14</v>
      </c>
      <c r="E455" s="6" t="s">
        <v>19</v>
      </c>
      <c r="F455" s="5" t="s">
        <v>255</v>
      </c>
      <c r="G455" s="7"/>
      <c r="H455" s="18"/>
      <c r="I455" s="61">
        <f>I456</f>
        <v>337.5</v>
      </c>
      <c r="J455" s="61">
        <f t="shared" si="329"/>
        <v>0</v>
      </c>
      <c r="K455" s="61">
        <f t="shared" si="329"/>
        <v>0</v>
      </c>
      <c r="L455" s="61">
        <f t="shared" si="329"/>
        <v>0</v>
      </c>
      <c r="M455" s="75">
        <f t="shared" si="329"/>
        <v>337.5</v>
      </c>
      <c r="N455" s="75">
        <f t="shared" si="329"/>
        <v>0</v>
      </c>
      <c r="O455" s="75">
        <f t="shared" si="329"/>
        <v>163</v>
      </c>
      <c r="P455" s="75">
        <f t="shared" si="329"/>
        <v>0</v>
      </c>
      <c r="Q455" s="75">
        <f t="shared" si="329"/>
        <v>0</v>
      </c>
      <c r="R455" s="75">
        <f t="shared" si="329"/>
        <v>0</v>
      </c>
      <c r="S455" s="90">
        <f t="shared" si="329"/>
        <v>500.5</v>
      </c>
      <c r="T455" s="90">
        <f t="shared" si="329"/>
        <v>0</v>
      </c>
      <c r="U455" s="90">
        <f t="shared" si="329"/>
        <v>0</v>
      </c>
      <c r="V455" s="90">
        <f t="shared" si="329"/>
        <v>0</v>
      </c>
      <c r="W455" s="96">
        <f t="shared" si="329"/>
        <v>500.5</v>
      </c>
      <c r="X455" s="96">
        <f t="shared" si="329"/>
        <v>0</v>
      </c>
      <c r="Y455" s="96">
        <f t="shared" si="329"/>
        <v>0</v>
      </c>
      <c r="Z455" s="96">
        <f t="shared" si="329"/>
        <v>0</v>
      </c>
      <c r="AA455" s="96"/>
      <c r="AB455" s="86">
        <f t="shared" si="330"/>
        <v>500.5</v>
      </c>
      <c r="AC455" s="26"/>
      <c r="AD455" s="26"/>
      <c r="AE455" s="26"/>
    </row>
    <row r="456" spans="1:31" ht="47.25" x14ac:dyDescent="0.2">
      <c r="A456" s="91"/>
      <c r="B456" s="8" t="s">
        <v>21</v>
      </c>
      <c r="C456" s="5">
        <v>908</v>
      </c>
      <c r="D456" s="6" t="s">
        <v>14</v>
      </c>
      <c r="E456" s="6" t="s">
        <v>19</v>
      </c>
      <c r="F456" s="5" t="s">
        <v>255</v>
      </c>
      <c r="G456" s="7">
        <v>100</v>
      </c>
      <c r="H456" s="18"/>
      <c r="I456" s="61">
        <v>337.5</v>
      </c>
      <c r="J456" s="65"/>
      <c r="K456" s="65"/>
      <c r="L456" s="65"/>
      <c r="M456" s="79">
        <f>I456+J456+K456+L456</f>
        <v>337.5</v>
      </c>
      <c r="N456" s="79"/>
      <c r="O456" s="77">
        <v>163</v>
      </c>
      <c r="P456" s="77"/>
      <c r="Q456" s="77"/>
      <c r="R456" s="77"/>
      <c r="S456" s="77">
        <f>M456+N456+O456+P456+Q456</f>
        <v>500.5</v>
      </c>
      <c r="T456" s="77"/>
      <c r="U456" s="77"/>
      <c r="V456" s="77"/>
      <c r="W456" s="98">
        <f>S456+T456+U456+V456</f>
        <v>500.5</v>
      </c>
      <c r="X456" s="98"/>
      <c r="Y456" s="98"/>
      <c r="Z456" s="98"/>
      <c r="AA456" s="98"/>
      <c r="AB456" s="65">
        <f>W456+X456+Y456+Z456</f>
        <v>500.5</v>
      </c>
      <c r="AC456" s="26"/>
      <c r="AD456" s="26"/>
      <c r="AE456" s="26"/>
    </row>
    <row r="457" spans="1:31" x14ac:dyDescent="0.2">
      <c r="A457" s="91"/>
      <c r="B457" s="4" t="s">
        <v>32</v>
      </c>
      <c r="C457" s="5">
        <v>908</v>
      </c>
      <c r="D457" s="6" t="s">
        <v>10</v>
      </c>
      <c r="E457" s="6"/>
      <c r="F457" s="5"/>
      <c r="G457" s="7"/>
      <c r="H457" s="18"/>
      <c r="I457" s="61">
        <f>I458+I462+I493+I487</f>
        <v>18108.440000000002</v>
      </c>
      <c r="J457" s="61">
        <f t="shared" ref="J457:AB457" si="331">J458+J462+J493+J487</f>
        <v>0</v>
      </c>
      <c r="K457" s="61">
        <f t="shared" si="331"/>
        <v>0</v>
      </c>
      <c r="L457" s="61">
        <f t="shared" si="331"/>
        <v>0</v>
      </c>
      <c r="M457" s="75">
        <f t="shared" si="331"/>
        <v>18108.440000000002</v>
      </c>
      <c r="N457" s="75">
        <f t="shared" si="331"/>
        <v>6.3651</v>
      </c>
      <c r="O457" s="75">
        <f t="shared" si="331"/>
        <v>3407.8181500000001</v>
      </c>
      <c r="P457" s="75">
        <f t="shared" si="331"/>
        <v>0</v>
      </c>
      <c r="Q457" s="75">
        <f t="shared" si="331"/>
        <v>0</v>
      </c>
      <c r="R457" s="75">
        <f t="shared" si="331"/>
        <v>0</v>
      </c>
      <c r="S457" s="90">
        <f t="shared" si="331"/>
        <v>21522.623249999997</v>
      </c>
      <c r="T457" s="90">
        <f t="shared" si="331"/>
        <v>0</v>
      </c>
      <c r="U457" s="90">
        <f t="shared" si="331"/>
        <v>106.4</v>
      </c>
      <c r="V457" s="90">
        <f t="shared" si="331"/>
        <v>0</v>
      </c>
      <c r="W457" s="96">
        <f t="shared" si="331"/>
        <v>21629.023249999998</v>
      </c>
      <c r="X457" s="96">
        <f t="shared" si="331"/>
        <v>0</v>
      </c>
      <c r="Y457" s="96">
        <f t="shared" si="331"/>
        <v>-951.6</v>
      </c>
      <c r="Z457" s="96">
        <f t="shared" ref="Z457" si="332">Z458+Z462+Z493+Z487</f>
        <v>0</v>
      </c>
      <c r="AA457" s="96"/>
      <c r="AB457" s="86">
        <f t="shared" si="331"/>
        <v>20677.42325</v>
      </c>
      <c r="AC457" s="26"/>
      <c r="AD457" s="26"/>
      <c r="AE457" s="26"/>
    </row>
    <row r="458" spans="1:31" x14ac:dyDescent="0.2">
      <c r="A458" s="91"/>
      <c r="B458" s="4" t="s">
        <v>113</v>
      </c>
      <c r="C458" s="5">
        <v>908</v>
      </c>
      <c r="D458" s="6" t="s">
        <v>10</v>
      </c>
      <c r="E458" s="6" t="s">
        <v>20</v>
      </c>
      <c r="F458" s="5"/>
      <c r="G458" s="7"/>
      <c r="H458" s="18"/>
      <c r="I458" s="61">
        <f t="shared" ref="I458:X460" si="333">I459</f>
        <v>6644.5</v>
      </c>
      <c r="J458" s="61">
        <f t="shared" si="333"/>
        <v>0</v>
      </c>
      <c r="K458" s="61">
        <f t="shared" si="333"/>
        <v>0</v>
      </c>
      <c r="L458" s="61">
        <f t="shared" si="333"/>
        <v>0</v>
      </c>
      <c r="M458" s="75">
        <f t="shared" si="333"/>
        <v>6644.5</v>
      </c>
      <c r="N458" s="75">
        <f t="shared" si="333"/>
        <v>0</v>
      </c>
      <c r="O458" s="75">
        <f t="shared" si="333"/>
        <v>0</v>
      </c>
      <c r="P458" s="75">
        <f t="shared" si="333"/>
        <v>0</v>
      </c>
      <c r="Q458" s="75">
        <f t="shared" si="333"/>
        <v>0</v>
      </c>
      <c r="R458" s="75">
        <f t="shared" si="333"/>
        <v>0</v>
      </c>
      <c r="S458" s="90">
        <f t="shared" si="333"/>
        <v>6644.5</v>
      </c>
      <c r="T458" s="90">
        <f t="shared" si="333"/>
        <v>0</v>
      </c>
      <c r="U458" s="90">
        <f t="shared" si="333"/>
        <v>106.4</v>
      </c>
      <c r="V458" s="90">
        <f t="shared" si="333"/>
        <v>0</v>
      </c>
      <c r="W458" s="96">
        <f t="shared" si="333"/>
        <v>6750.9</v>
      </c>
      <c r="X458" s="96">
        <f t="shared" si="333"/>
        <v>0</v>
      </c>
      <c r="Y458" s="96">
        <f t="shared" ref="Y458:AB460" si="334">Y459</f>
        <v>48.4</v>
      </c>
      <c r="Z458" s="96">
        <f t="shared" si="334"/>
        <v>0</v>
      </c>
      <c r="AA458" s="96"/>
      <c r="AB458" s="86">
        <f t="shared" si="334"/>
        <v>6799.2999999999993</v>
      </c>
      <c r="AC458" s="26"/>
      <c r="AD458" s="26"/>
      <c r="AE458" s="26"/>
    </row>
    <row r="459" spans="1:31" ht="31.5" x14ac:dyDescent="0.2">
      <c r="A459" s="91"/>
      <c r="B459" s="4" t="s">
        <v>83</v>
      </c>
      <c r="C459" s="5">
        <v>908</v>
      </c>
      <c r="D459" s="6" t="s">
        <v>10</v>
      </c>
      <c r="E459" s="6" t="s">
        <v>20</v>
      </c>
      <c r="F459" s="5" t="s">
        <v>176</v>
      </c>
      <c r="G459" s="7"/>
      <c r="H459" s="18"/>
      <c r="I459" s="61">
        <f t="shared" si="333"/>
        <v>6644.5</v>
      </c>
      <c r="J459" s="61">
        <f t="shared" si="333"/>
        <v>0</v>
      </c>
      <c r="K459" s="61">
        <f t="shared" si="333"/>
        <v>0</v>
      </c>
      <c r="L459" s="61">
        <f t="shared" si="333"/>
        <v>0</v>
      </c>
      <c r="M459" s="75">
        <f t="shared" si="333"/>
        <v>6644.5</v>
      </c>
      <c r="N459" s="75">
        <f t="shared" si="333"/>
        <v>0</v>
      </c>
      <c r="O459" s="75">
        <f t="shared" si="333"/>
        <v>0</v>
      </c>
      <c r="P459" s="75">
        <f t="shared" si="333"/>
        <v>0</v>
      </c>
      <c r="Q459" s="75">
        <f t="shared" si="333"/>
        <v>0</v>
      </c>
      <c r="R459" s="75">
        <f t="shared" si="333"/>
        <v>0</v>
      </c>
      <c r="S459" s="90">
        <f t="shared" si="333"/>
        <v>6644.5</v>
      </c>
      <c r="T459" s="90">
        <f t="shared" si="333"/>
        <v>0</v>
      </c>
      <c r="U459" s="90">
        <f t="shared" si="333"/>
        <v>106.4</v>
      </c>
      <c r="V459" s="90">
        <f t="shared" si="333"/>
        <v>0</v>
      </c>
      <c r="W459" s="96">
        <f t="shared" si="333"/>
        <v>6750.9</v>
      </c>
      <c r="X459" s="96">
        <f t="shared" si="333"/>
        <v>0</v>
      </c>
      <c r="Y459" s="96">
        <f t="shared" si="334"/>
        <v>48.4</v>
      </c>
      <c r="Z459" s="96">
        <f t="shared" si="334"/>
        <v>0</v>
      </c>
      <c r="AA459" s="96"/>
      <c r="AB459" s="86">
        <f t="shared" si="334"/>
        <v>6799.2999999999993</v>
      </c>
      <c r="AC459" s="26"/>
      <c r="AD459" s="26"/>
      <c r="AE459" s="26"/>
    </row>
    <row r="460" spans="1:31" x14ac:dyDescent="0.2">
      <c r="A460" s="91"/>
      <c r="B460" s="4" t="s">
        <v>114</v>
      </c>
      <c r="C460" s="5">
        <v>908</v>
      </c>
      <c r="D460" s="6" t="s">
        <v>10</v>
      </c>
      <c r="E460" s="6" t="s">
        <v>20</v>
      </c>
      <c r="F460" s="5" t="s">
        <v>241</v>
      </c>
      <c r="G460" s="7"/>
      <c r="H460" s="18"/>
      <c r="I460" s="61">
        <f t="shared" si="333"/>
        <v>6644.5</v>
      </c>
      <c r="J460" s="61">
        <f t="shared" si="333"/>
        <v>0</v>
      </c>
      <c r="K460" s="61">
        <f t="shared" si="333"/>
        <v>0</v>
      </c>
      <c r="L460" s="61">
        <f t="shared" si="333"/>
        <v>0</v>
      </c>
      <c r="M460" s="75">
        <f t="shared" si="333"/>
        <v>6644.5</v>
      </c>
      <c r="N460" s="75">
        <f t="shared" si="333"/>
        <v>0</v>
      </c>
      <c r="O460" s="75">
        <f t="shared" si="333"/>
        <v>0</v>
      </c>
      <c r="P460" s="75">
        <f t="shared" si="333"/>
        <v>0</v>
      </c>
      <c r="Q460" s="75">
        <f t="shared" si="333"/>
        <v>0</v>
      </c>
      <c r="R460" s="75">
        <f t="shared" si="333"/>
        <v>0</v>
      </c>
      <c r="S460" s="90">
        <f t="shared" si="333"/>
        <v>6644.5</v>
      </c>
      <c r="T460" s="90">
        <f t="shared" si="333"/>
        <v>0</v>
      </c>
      <c r="U460" s="90">
        <f t="shared" si="333"/>
        <v>106.4</v>
      </c>
      <c r="V460" s="90">
        <f t="shared" si="333"/>
        <v>0</v>
      </c>
      <c r="W460" s="96">
        <f t="shared" si="333"/>
        <v>6750.9</v>
      </c>
      <c r="X460" s="96">
        <f t="shared" si="333"/>
        <v>0</v>
      </c>
      <c r="Y460" s="96">
        <f t="shared" si="334"/>
        <v>48.4</v>
      </c>
      <c r="Z460" s="96">
        <f t="shared" si="334"/>
        <v>0</v>
      </c>
      <c r="AA460" s="96"/>
      <c r="AB460" s="86">
        <f t="shared" si="334"/>
        <v>6799.2999999999993</v>
      </c>
      <c r="AC460" s="26"/>
      <c r="AD460" s="26"/>
      <c r="AE460" s="26"/>
    </row>
    <row r="461" spans="1:31" x14ac:dyDescent="0.2">
      <c r="A461" s="91"/>
      <c r="B461" s="4" t="s">
        <v>17</v>
      </c>
      <c r="C461" s="5">
        <v>908</v>
      </c>
      <c r="D461" s="6" t="s">
        <v>10</v>
      </c>
      <c r="E461" s="6" t="s">
        <v>20</v>
      </c>
      <c r="F461" s="5" t="s">
        <v>241</v>
      </c>
      <c r="G461" s="7">
        <v>300</v>
      </c>
      <c r="H461" s="18"/>
      <c r="I461" s="61">
        <v>6644.5</v>
      </c>
      <c r="J461" s="65"/>
      <c r="K461" s="65"/>
      <c r="L461" s="65"/>
      <c r="M461" s="79">
        <f>I461+J461+K461+L461</f>
        <v>6644.5</v>
      </c>
      <c r="N461" s="79"/>
      <c r="O461" s="77"/>
      <c r="P461" s="77"/>
      <c r="Q461" s="77"/>
      <c r="R461" s="77"/>
      <c r="S461" s="77">
        <f>M461+N461+O461+P461+Q461</f>
        <v>6644.5</v>
      </c>
      <c r="T461" s="77"/>
      <c r="U461" s="77">
        <v>106.4</v>
      </c>
      <c r="V461" s="77"/>
      <c r="W461" s="98">
        <f>S461+T461+U461+V461</f>
        <v>6750.9</v>
      </c>
      <c r="X461" s="98"/>
      <c r="Y461" s="98">
        <v>48.4</v>
      </c>
      <c r="Z461" s="98"/>
      <c r="AA461" s="98"/>
      <c r="AB461" s="65">
        <f>W461+X461+Y461+Z461</f>
        <v>6799.2999999999993</v>
      </c>
      <c r="AC461" s="26"/>
      <c r="AD461" s="26"/>
      <c r="AE461" s="26"/>
    </row>
    <row r="462" spans="1:31" x14ac:dyDescent="0.2">
      <c r="A462" s="91"/>
      <c r="B462" s="4" t="s">
        <v>115</v>
      </c>
      <c r="C462" s="5">
        <v>908</v>
      </c>
      <c r="D462" s="6" t="s">
        <v>10</v>
      </c>
      <c r="E462" s="6" t="s">
        <v>26</v>
      </c>
      <c r="F462" s="5"/>
      <c r="G462" s="7"/>
      <c r="H462" s="18"/>
      <c r="I462" s="61">
        <f>I463+I472+I480</f>
        <v>6868.24</v>
      </c>
      <c r="J462" s="61">
        <f t="shared" ref="J462:AB462" si="335">J463+J472+J480</f>
        <v>0</v>
      </c>
      <c r="K462" s="61">
        <f t="shared" si="335"/>
        <v>0</v>
      </c>
      <c r="L462" s="61">
        <f t="shared" si="335"/>
        <v>0</v>
      </c>
      <c r="M462" s="75">
        <f t="shared" si="335"/>
        <v>6868.24</v>
      </c>
      <c r="N462" s="75">
        <f t="shared" si="335"/>
        <v>6.3651</v>
      </c>
      <c r="O462" s="75">
        <f t="shared" si="335"/>
        <v>3276.8181500000001</v>
      </c>
      <c r="P462" s="75">
        <f t="shared" si="335"/>
        <v>0</v>
      </c>
      <c r="Q462" s="75">
        <f t="shared" si="335"/>
        <v>0</v>
      </c>
      <c r="R462" s="75">
        <f t="shared" si="335"/>
        <v>0</v>
      </c>
      <c r="S462" s="90">
        <f t="shared" si="335"/>
        <v>10151.42325</v>
      </c>
      <c r="T462" s="90">
        <f t="shared" si="335"/>
        <v>0</v>
      </c>
      <c r="U462" s="90">
        <f t="shared" si="335"/>
        <v>0</v>
      </c>
      <c r="V462" s="90">
        <f t="shared" si="335"/>
        <v>0</v>
      </c>
      <c r="W462" s="96">
        <f t="shared" si="335"/>
        <v>10151.42325</v>
      </c>
      <c r="X462" s="96">
        <f t="shared" si="335"/>
        <v>0</v>
      </c>
      <c r="Y462" s="96">
        <f t="shared" si="335"/>
        <v>-1000</v>
      </c>
      <c r="Z462" s="96">
        <f t="shared" ref="Z462" si="336">Z463+Z472+Z480</f>
        <v>0</v>
      </c>
      <c r="AA462" s="96"/>
      <c r="AB462" s="86">
        <f t="shared" si="335"/>
        <v>9151.4232499999998</v>
      </c>
      <c r="AC462" s="26"/>
      <c r="AD462" s="26"/>
      <c r="AE462" s="26"/>
    </row>
    <row r="463" spans="1:31" ht="31.5" x14ac:dyDescent="0.2">
      <c r="A463" s="91"/>
      <c r="B463" s="4" t="s">
        <v>135</v>
      </c>
      <c r="C463" s="5">
        <v>908</v>
      </c>
      <c r="D463" s="6" t="s">
        <v>10</v>
      </c>
      <c r="E463" s="6" t="s">
        <v>26</v>
      </c>
      <c r="F463" s="5" t="s">
        <v>233</v>
      </c>
      <c r="G463" s="7"/>
      <c r="H463" s="18"/>
      <c r="I463" s="61">
        <f>I464</f>
        <v>777.84</v>
      </c>
      <c r="J463" s="61">
        <f t="shared" ref="J463:AB463" si="337">J464</f>
        <v>0</v>
      </c>
      <c r="K463" s="61">
        <f t="shared" si="337"/>
        <v>0</v>
      </c>
      <c r="L463" s="61">
        <f t="shared" si="337"/>
        <v>0</v>
      </c>
      <c r="M463" s="75">
        <f t="shared" si="337"/>
        <v>777.84</v>
      </c>
      <c r="N463" s="75">
        <f t="shared" si="337"/>
        <v>6.3651</v>
      </c>
      <c r="O463" s="75">
        <f t="shared" si="337"/>
        <v>1685.4305999999999</v>
      </c>
      <c r="P463" s="75">
        <f t="shared" si="337"/>
        <v>0</v>
      </c>
      <c r="Q463" s="75">
        <f t="shared" si="337"/>
        <v>0</v>
      </c>
      <c r="R463" s="75">
        <f t="shared" si="337"/>
        <v>0</v>
      </c>
      <c r="S463" s="90">
        <f t="shared" si="337"/>
        <v>2469.6356999999998</v>
      </c>
      <c r="T463" s="90">
        <f t="shared" si="337"/>
        <v>0</v>
      </c>
      <c r="U463" s="90">
        <f t="shared" si="337"/>
        <v>0</v>
      </c>
      <c r="V463" s="90">
        <f t="shared" si="337"/>
        <v>0</v>
      </c>
      <c r="W463" s="96">
        <f t="shared" si="337"/>
        <v>2469.6356999999998</v>
      </c>
      <c r="X463" s="96">
        <f t="shared" si="337"/>
        <v>0</v>
      </c>
      <c r="Y463" s="96">
        <f t="shared" si="337"/>
        <v>0</v>
      </c>
      <c r="Z463" s="96">
        <f t="shared" si="337"/>
        <v>0</v>
      </c>
      <c r="AA463" s="96"/>
      <c r="AB463" s="86">
        <f t="shared" si="337"/>
        <v>2469.6356999999998</v>
      </c>
      <c r="AC463" s="26"/>
      <c r="AD463" s="26"/>
      <c r="AE463" s="26"/>
    </row>
    <row r="464" spans="1:31" ht="26.25" customHeight="1" x14ac:dyDescent="0.2">
      <c r="A464" s="91"/>
      <c r="B464" s="4" t="s">
        <v>270</v>
      </c>
      <c r="C464" s="5">
        <v>908</v>
      </c>
      <c r="D464" s="6" t="s">
        <v>10</v>
      </c>
      <c r="E464" s="6" t="s">
        <v>26</v>
      </c>
      <c r="F464" s="5" t="s">
        <v>271</v>
      </c>
      <c r="G464" s="7"/>
      <c r="H464" s="18"/>
      <c r="I464" s="61">
        <f>+I467</f>
        <v>777.84</v>
      </c>
      <c r="J464" s="61">
        <f t="shared" ref="J464:L464" si="338">+J467</f>
        <v>0</v>
      </c>
      <c r="K464" s="61">
        <f t="shared" si="338"/>
        <v>0</v>
      </c>
      <c r="L464" s="61">
        <f t="shared" si="338"/>
        <v>0</v>
      </c>
      <c r="M464" s="75">
        <f>M465+M467+M469</f>
        <v>777.84</v>
      </c>
      <c r="N464" s="75">
        <f t="shared" ref="N464:AB464" si="339">N465+N467+N469</f>
        <v>6.3651</v>
      </c>
      <c r="O464" s="75">
        <f t="shared" si="339"/>
        <v>1685.4305999999999</v>
      </c>
      <c r="P464" s="75">
        <f t="shared" si="339"/>
        <v>0</v>
      </c>
      <c r="Q464" s="75">
        <f t="shared" si="339"/>
        <v>0</v>
      </c>
      <c r="R464" s="75">
        <f t="shared" si="339"/>
        <v>0</v>
      </c>
      <c r="S464" s="90">
        <f t="shared" si="339"/>
        <v>2469.6356999999998</v>
      </c>
      <c r="T464" s="90">
        <f t="shared" si="339"/>
        <v>0</v>
      </c>
      <c r="U464" s="90">
        <f t="shared" si="339"/>
        <v>0</v>
      </c>
      <c r="V464" s="90">
        <f t="shared" si="339"/>
        <v>0</v>
      </c>
      <c r="W464" s="96">
        <f t="shared" si="339"/>
        <v>2469.6356999999998</v>
      </c>
      <c r="X464" s="96">
        <f t="shared" si="339"/>
        <v>0</v>
      </c>
      <c r="Y464" s="96">
        <f t="shared" si="339"/>
        <v>0</v>
      </c>
      <c r="Z464" s="96">
        <f t="shared" ref="Z464" si="340">Z465+Z467+Z469</f>
        <v>0</v>
      </c>
      <c r="AA464" s="96"/>
      <c r="AB464" s="86">
        <f t="shared" si="339"/>
        <v>2469.6356999999998</v>
      </c>
      <c r="AC464" s="26"/>
      <c r="AD464" s="26"/>
      <c r="AE464" s="26"/>
    </row>
    <row r="465" spans="1:31" hidden="1" x14ac:dyDescent="0.2">
      <c r="A465" s="91"/>
      <c r="B465" s="4"/>
      <c r="C465" s="5">
        <v>908</v>
      </c>
      <c r="D465" s="6" t="s">
        <v>10</v>
      </c>
      <c r="E465" s="6" t="s">
        <v>26</v>
      </c>
      <c r="F465" s="5" t="s">
        <v>455</v>
      </c>
      <c r="G465" s="7"/>
      <c r="H465" s="18"/>
      <c r="I465" s="61"/>
      <c r="J465" s="61"/>
      <c r="K465" s="61"/>
      <c r="L465" s="61"/>
      <c r="M465" s="75">
        <f>M466</f>
        <v>0</v>
      </c>
      <c r="N465" s="75">
        <f t="shared" ref="N465:AB465" si="341">N466</f>
        <v>0</v>
      </c>
      <c r="O465" s="75">
        <f t="shared" si="341"/>
        <v>0</v>
      </c>
      <c r="P465" s="75">
        <f t="shared" si="341"/>
        <v>0</v>
      </c>
      <c r="Q465" s="75">
        <f t="shared" si="341"/>
        <v>0</v>
      </c>
      <c r="R465" s="75">
        <f t="shared" si="341"/>
        <v>0</v>
      </c>
      <c r="S465" s="90">
        <f t="shared" si="341"/>
        <v>0</v>
      </c>
      <c r="T465" s="90">
        <f t="shared" si="341"/>
        <v>0</v>
      </c>
      <c r="U465" s="90">
        <f t="shared" si="341"/>
        <v>0</v>
      </c>
      <c r="V465" s="90">
        <f t="shared" si="341"/>
        <v>0</v>
      </c>
      <c r="W465" s="96">
        <f t="shared" si="341"/>
        <v>0</v>
      </c>
      <c r="X465" s="96">
        <f t="shared" si="341"/>
        <v>0</v>
      </c>
      <c r="Y465" s="96">
        <f t="shared" si="341"/>
        <v>0</v>
      </c>
      <c r="Z465" s="96">
        <f t="shared" si="341"/>
        <v>0</v>
      </c>
      <c r="AA465" s="96"/>
      <c r="AB465" s="86">
        <f t="shared" si="341"/>
        <v>0</v>
      </c>
      <c r="AC465" s="26"/>
      <c r="AD465" s="26"/>
      <c r="AE465" s="26"/>
    </row>
    <row r="466" spans="1:31" hidden="1" x14ac:dyDescent="0.2">
      <c r="A466" s="91"/>
      <c r="B466" s="4"/>
      <c r="C466" s="5">
        <v>908</v>
      </c>
      <c r="D466" s="6" t="s">
        <v>10</v>
      </c>
      <c r="E466" s="6" t="s">
        <v>26</v>
      </c>
      <c r="F466" s="5" t="s">
        <v>455</v>
      </c>
      <c r="G466" s="7">
        <v>300</v>
      </c>
      <c r="H466" s="18"/>
      <c r="I466" s="61"/>
      <c r="J466" s="61"/>
      <c r="K466" s="61"/>
      <c r="L466" s="61"/>
      <c r="M466" s="75">
        <v>0</v>
      </c>
      <c r="N466" s="75">
        <f>339.6349-339.6349</f>
        <v>0</v>
      </c>
      <c r="O466" s="75"/>
      <c r="P466" s="75"/>
      <c r="Q466" s="75"/>
      <c r="R466" s="75"/>
      <c r="S466" s="90">
        <f>M466+N466+O466+P466+Q466</f>
        <v>0</v>
      </c>
      <c r="T466" s="77"/>
      <c r="U466" s="77"/>
      <c r="V466" s="77"/>
      <c r="W466" s="98">
        <f>S466+T466+U466+V466</f>
        <v>0</v>
      </c>
      <c r="X466" s="98"/>
      <c r="Y466" s="98"/>
      <c r="Z466" s="98"/>
      <c r="AA466" s="98"/>
      <c r="AB466" s="65">
        <f>W466+X466+Y466+Z466</f>
        <v>0</v>
      </c>
      <c r="AC466" s="26"/>
      <c r="AD466" s="26"/>
      <c r="AE466" s="26"/>
    </row>
    <row r="467" spans="1:31" ht="31.5" hidden="1" x14ac:dyDescent="0.2">
      <c r="A467" s="91"/>
      <c r="B467" s="4" t="s">
        <v>316</v>
      </c>
      <c r="C467" s="5">
        <v>908</v>
      </c>
      <c r="D467" s="6" t="s">
        <v>10</v>
      </c>
      <c r="E467" s="6" t="s">
        <v>26</v>
      </c>
      <c r="F467" s="5" t="s">
        <v>331</v>
      </c>
      <c r="G467" s="7"/>
      <c r="H467" s="18"/>
      <c r="I467" s="61">
        <f t="shared" ref="I467:AB467" si="342">I468</f>
        <v>777.84</v>
      </c>
      <c r="J467" s="61">
        <f t="shared" si="342"/>
        <v>0</v>
      </c>
      <c r="K467" s="61">
        <f t="shared" si="342"/>
        <v>0</v>
      </c>
      <c r="L467" s="61">
        <f t="shared" si="342"/>
        <v>0</v>
      </c>
      <c r="M467" s="75">
        <f t="shared" si="342"/>
        <v>777.84</v>
      </c>
      <c r="N467" s="75">
        <f t="shared" si="342"/>
        <v>6.3651</v>
      </c>
      <c r="O467" s="75">
        <f t="shared" si="342"/>
        <v>0</v>
      </c>
      <c r="P467" s="75">
        <f t="shared" si="342"/>
        <v>-784.20510000000002</v>
      </c>
      <c r="Q467" s="75">
        <f t="shared" si="342"/>
        <v>0</v>
      </c>
      <c r="R467" s="75">
        <f t="shared" si="342"/>
        <v>0</v>
      </c>
      <c r="S467" s="90">
        <f t="shared" si="342"/>
        <v>0</v>
      </c>
      <c r="T467" s="90">
        <f t="shared" si="342"/>
        <v>0</v>
      </c>
      <c r="U467" s="90">
        <f t="shared" si="342"/>
        <v>0</v>
      </c>
      <c r="V467" s="90">
        <f t="shared" si="342"/>
        <v>0</v>
      </c>
      <c r="W467" s="96">
        <f t="shared" si="342"/>
        <v>0</v>
      </c>
      <c r="X467" s="96">
        <f t="shared" si="342"/>
        <v>0</v>
      </c>
      <c r="Y467" s="96">
        <f t="shared" si="342"/>
        <v>0</v>
      </c>
      <c r="Z467" s="96">
        <f t="shared" si="342"/>
        <v>0</v>
      </c>
      <c r="AA467" s="96"/>
      <c r="AB467" s="86">
        <f t="shared" si="342"/>
        <v>0</v>
      </c>
      <c r="AC467" s="26"/>
      <c r="AD467" s="26"/>
      <c r="AE467" s="26"/>
    </row>
    <row r="468" spans="1:31" hidden="1" x14ac:dyDescent="0.2">
      <c r="A468" s="91"/>
      <c r="B468" s="4" t="s">
        <v>17</v>
      </c>
      <c r="C468" s="5">
        <v>908</v>
      </c>
      <c r="D468" s="6" t="s">
        <v>10</v>
      </c>
      <c r="E468" s="6" t="s">
        <v>26</v>
      </c>
      <c r="F468" s="5" t="s">
        <v>331</v>
      </c>
      <c r="G468" s="7">
        <v>300</v>
      </c>
      <c r="H468" s="18"/>
      <c r="I468" s="61">
        <v>777.84</v>
      </c>
      <c r="J468" s="65"/>
      <c r="K468" s="65"/>
      <c r="L468" s="65"/>
      <c r="M468" s="79">
        <f>I468+J468+K468+L468</f>
        <v>777.84</v>
      </c>
      <c r="N468" s="79">
        <v>6.3651</v>
      </c>
      <c r="O468" s="77"/>
      <c r="P468" s="77">
        <f>-777.84-6.3651</f>
        <v>-784.20510000000002</v>
      </c>
      <c r="Q468" s="77"/>
      <c r="R468" s="77"/>
      <c r="S468" s="77">
        <f>M468+N468+O468+P468+Q468</f>
        <v>0</v>
      </c>
      <c r="T468" s="77"/>
      <c r="U468" s="77"/>
      <c r="V468" s="77"/>
      <c r="W468" s="98">
        <f>S468+T468+U468+V468</f>
        <v>0</v>
      </c>
      <c r="X468" s="98"/>
      <c r="Y468" s="98"/>
      <c r="Z468" s="98"/>
      <c r="AA468" s="98"/>
      <c r="AB468" s="65">
        <f>W468+X468+Y468+Z468</f>
        <v>0</v>
      </c>
      <c r="AC468" s="26"/>
      <c r="AD468" s="26"/>
      <c r="AE468" s="26"/>
    </row>
    <row r="469" spans="1:31" ht="31.5" x14ac:dyDescent="0.2">
      <c r="A469" s="91"/>
      <c r="B469" s="4" t="s">
        <v>316</v>
      </c>
      <c r="C469" s="5">
        <v>908</v>
      </c>
      <c r="D469" s="6" t="s">
        <v>10</v>
      </c>
      <c r="E469" s="6" t="s">
        <v>26</v>
      </c>
      <c r="F469" s="5" t="s">
        <v>458</v>
      </c>
      <c r="G469" s="7"/>
      <c r="H469" s="18"/>
      <c r="I469" s="61"/>
      <c r="J469" s="78"/>
      <c r="K469" s="78"/>
      <c r="L469" s="78"/>
      <c r="M469" s="79">
        <f>M470</f>
        <v>0</v>
      </c>
      <c r="N469" s="79">
        <f t="shared" ref="N469:AB469" si="343">N470</f>
        <v>0</v>
      </c>
      <c r="O469" s="79">
        <f t="shared" si="343"/>
        <v>1685.4305999999999</v>
      </c>
      <c r="P469" s="79">
        <f t="shared" si="343"/>
        <v>784.20510000000002</v>
      </c>
      <c r="Q469" s="79">
        <f t="shared" si="343"/>
        <v>0</v>
      </c>
      <c r="R469" s="79">
        <f t="shared" si="343"/>
        <v>0</v>
      </c>
      <c r="S469" s="77">
        <f t="shared" si="343"/>
        <v>2469.6356999999998</v>
      </c>
      <c r="T469" s="77">
        <f t="shared" si="343"/>
        <v>0</v>
      </c>
      <c r="U469" s="77">
        <f t="shared" si="343"/>
        <v>0</v>
      </c>
      <c r="V469" s="77">
        <f t="shared" si="343"/>
        <v>0</v>
      </c>
      <c r="W469" s="98">
        <f t="shared" si="343"/>
        <v>2469.6356999999998</v>
      </c>
      <c r="X469" s="98">
        <f t="shared" si="343"/>
        <v>0</v>
      </c>
      <c r="Y469" s="98">
        <f t="shared" si="343"/>
        <v>0</v>
      </c>
      <c r="Z469" s="98">
        <f t="shared" si="343"/>
        <v>0</v>
      </c>
      <c r="AA469" s="98"/>
      <c r="AB469" s="65">
        <f t="shared" si="343"/>
        <v>2469.6356999999998</v>
      </c>
      <c r="AC469" s="26"/>
      <c r="AD469" s="26"/>
      <c r="AE469" s="26"/>
    </row>
    <row r="470" spans="1:31" x14ac:dyDescent="0.2">
      <c r="A470" s="91"/>
      <c r="B470" s="4" t="s">
        <v>17</v>
      </c>
      <c r="C470" s="5">
        <v>908</v>
      </c>
      <c r="D470" s="6" t="s">
        <v>10</v>
      </c>
      <c r="E470" s="6" t="s">
        <v>26</v>
      </c>
      <c r="F470" s="5" t="s">
        <v>458</v>
      </c>
      <c r="G470" s="7">
        <v>300</v>
      </c>
      <c r="H470" s="18" t="s">
        <v>457</v>
      </c>
      <c r="I470" s="61"/>
      <c r="J470" s="78"/>
      <c r="K470" s="78"/>
      <c r="L470" s="78"/>
      <c r="M470" s="79">
        <v>0</v>
      </c>
      <c r="N470" s="79"/>
      <c r="O470" s="79">
        <v>1685.4305999999999</v>
      </c>
      <c r="P470" s="79">
        <f>777.84+6.3651</f>
        <v>784.20510000000002</v>
      </c>
      <c r="Q470" s="79"/>
      <c r="R470" s="79"/>
      <c r="S470" s="77">
        <f>M470+N470+O470+P470+Q470</f>
        <v>2469.6356999999998</v>
      </c>
      <c r="T470" s="77"/>
      <c r="U470" s="77"/>
      <c r="V470" s="77"/>
      <c r="W470" s="98">
        <f>S470+T470+U470+V470</f>
        <v>2469.6356999999998</v>
      </c>
      <c r="X470" s="98"/>
      <c r="Y470" s="98"/>
      <c r="Z470" s="98"/>
      <c r="AA470" s="98"/>
      <c r="AB470" s="65">
        <f>W470+X470+Y470+Z470</f>
        <v>2469.6356999999998</v>
      </c>
      <c r="AC470" s="26"/>
      <c r="AD470" s="26"/>
      <c r="AE470" s="26"/>
    </row>
    <row r="471" spans="1:31" ht="31.5" x14ac:dyDescent="0.2">
      <c r="A471" s="91"/>
      <c r="B471" s="4" t="s">
        <v>363</v>
      </c>
      <c r="C471" s="5">
        <v>908</v>
      </c>
      <c r="D471" s="6" t="s">
        <v>10</v>
      </c>
      <c r="E471" s="6" t="s">
        <v>26</v>
      </c>
      <c r="F471" s="5" t="s">
        <v>242</v>
      </c>
      <c r="G471" s="7"/>
      <c r="H471" s="7"/>
      <c r="I471" s="61">
        <f t="shared" ref="I471:X476" si="344">I472</f>
        <v>5040.3999999999996</v>
      </c>
      <c r="J471" s="61">
        <f t="shared" si="344"/>
        <v>0</v>
      </c>
      <c r="K471" s="61">
        <f t="shared" si="344"/>
        <v>0</v>
      </c>
      <c r="L471" s="61">
        <f t="shared" si="344"/>
        <v>0</v>
      </c>
      <c r="M471" s="75">
        <f t="shared" si="344"/>
        <v>5040.3999999999996</v>
      </c>
      <c r="N471" s="75">
        <f t="shared" si="344"/>
        <v>0</v>
      </c>
      <c r="O471" s="75">
        <f t="shared" si="344"/>
        <v>1591.3875499999999</v>
      </c>
      <c r="P471" s="75">
        <f t="shared" si="344"/>
        <v>0</v>
      </c>
      <c r="Q471" s="75">
        <f t="shared" si="344"/>
        <v>0</v>
      </c>
      <c r="R471" s="75">
        <f t="shared" si="344"/>
        <v>0</v>
      </c>
      <c r="S471" s="90">
        <f t="shared" si="344"/>
        <v>6631.78755</v>
      </c>
      <c r="T471" s="90">
        <f t="shared" si="344"/>
        <v>0</v>
      </c>
      <c r="U471" s="90">
        <f t="shared" si="344"/>
        <v>0</v>
      </c>
      <c r="V471" s="90">
        <f t="shared" si="344"/>
        <v>0</v>
      </c>
      <c r="W471" s="96">
        <f t="shared" si="344"/>
        <v>6631.78755</v>
      </c>
      <c r="X471" s="96">
        <f t="shared" si="344"/>
        <v>0</v>
      </c>
      <c r="Y471" s="96">
        <f t="shared" ref="Y471:AB472" si="345">Y472</f>
        <v>0</v>
      </c>
      <c r="Z471" s="96">
        <f t="shared" si="345"/>
        <v>0</v>
      </c>
      <c r="AA471" s="96"/>
      <c r="AB471" s="86">
        <f t="shared" si="345"/>
        <v>6631.78755</v>
      </c>
      <c r="AC471" s="26"/>
      <c r="AD471" s="26"/>
      <c r="AE471" s="26"/>
    </row>
    <row r="472" spans="1:31" ht="18" customHeight="1" x14ac:dyDescent="0.2">
      <c r="A472" s="91"/>
      <c r="B472" s="4" t="s">
        <v>260</v>
      </c>
      <c r="C472" s="5">
        <v>908</v>
      </c>
      <c r="D472" s="6" t="s">
        <v>10</v>
      </c>
      <c r="E472" s="6" t="s">
        <v>26</v>
      </c>
      <c r="F472" s="5" t="s">
        <v>261</v>
      </c>
      <c r="G472" s="7"/>
      <c r="H472" s="7"/>
      <c r="I472" s="61">
        <f>I473</f>
        <v>5040.3999999999996</v>
      </c>
      <c r="J472" s="61">
        <f t="shared" si="344"/>
        <v>0</v>
      </c>
      <c r="K472" s="61">
        <f t="shared" si="344"/>
        <v>0</v>
      </c>
      <c r="L472" s="61">
        <f t="shared" si="344"/>
        <v>0</v>
      </c>
      <c r="M472" s="75">
        <f t="shared" si="344"/>
        <v>5040.3999999999996</v>
      </c>
      <c r="N472" s="75">
        <f t="shared" si="344"/>
        <v>0</v>
      </c>
      <c r="O472" s="75">
        <f t="shared" si="344"/>
        <v>1591.3875499999999</v>
      </c>
      <c r="P472" s="75">
        <f t="shared" si="344"/>
        <v>0</v>
      </c>
      <c r="Q472" s="75">
        <f t="shared" si="344"/>
        <v>0</v>
      </c>
      <c r="R472" s="75">
        <f t="shared" si="344"/>
        <v>0</v>
      </c>
      <c r="S472" s="90">
        <f t="shared" si="344"/>
        <v>6631.78755</v>
      </c>
      <c r="T472" s="90">
        <f t="shared" si="344"/>
        <v>0</v>
      </c>
      <c r="U472" s="90">
        <f t="shared" si="344"/>
        <v>0</v>
      </c>
      <c r="V472" s="90">
        <f t="shared" si="344"/>
        <v>0</v>
      </c>
      <c r="W472" s="96">
        <f t="shared" si="344"/>
        <v>6631.78755</v>
      </c>
      <c r="X472" s="96">
        <f t="shared" si="344"/>
        <v>0</v>
      </c>
      <c r="Y472" s="96">
        <f t="shared" si="345"/>
        <v>0</v>
      </c>
      <c r="Z472" s="96">
        <f t="shared" si="345"/>
        <v>0</v>
      </c>
      <c r="AA472" s="96"/>
      <c r="AB472" s="86">
        <f t="shared" si="345"/>
        <v>6631.78755</v>
      </c>
      <c r="AC472" s="26"/>
      <c r="AD472" s="26"/>
      <c r="AE472" s="26"/>
    </row>
    <row r="473" spans="1:31" ht="30" customHeight="1" x14ac:dyDescent="0.2">
      <c r="A473" s="91"/>
      <c r="B473" s="4" t="s">
        <v>263</v>
      </c>
      <c r="C473" s="5">
        <v>908</v>
      </c>
      <c r="D473" s="6" t="s">
        <v>10</v>
      </c>
      <c r="E473" s="6" t="s">
        <v>26</v>
      </c>
      <c r="F473" s="5" t="s">
        <v>262</v>
      </c>
      <c r="G473" s="7"/>
      <c r="H473" s="7"/>
      <c r="I473" s="61">
        <f>I476</f>
        <v>5040.3999999999996</v>
      </c>
      <c r="J473" s="61">
        <f>J476</f>
        <v>0</v>
      </c>
      <c r="K473" s="61">
        <f>K476</f>
        <v>0</v>
      </c>
      <c r="L473" s="61">
        <f>L476</f>
        <v>0</v>
      </c>
      <c r="M473" s="75">
        <f>M476+M474+M478</f>
        <v>5040.3999999999996</v>
      </c>
      <c r="N473" s="75">
        <f t="shared" ref="N473:AB473" si="346">N476+N474+N478</f>
        <v>0</v>
      </c>
      <c r="O473" s="75">
        <f t="shared" si="346"/>
        <v>1591.3875499999999</v>
      </c>
      <c r="P473" s="75">
        <f t="shared" si="346"/>
        <v>0</v>
      </c>
      <c r="Q473" s="75">
        <f t="shared" si="346"/>
        <v>0</v>
      </c>
      <c r="R473" s="75">
        <f t="shared" si="346"/>
        <v>0</v>
      </c>
      <c r="S473" s="90">
        <f t="shared" si="346"/>
        <v>6631.78755</v>
      </c>
      <c r="T473" s="90">
        <f t="shared" si="346"/>
        <v>0</v>
      </c>
      <c r="U473" s="90">
        <f t="shared" si="346"/>
        <v>0</v>
      </c>
      <c r="V473" s="90">
        <f t="shared" si="346"/>
        <v>0</v>
      </c>
      <c r="W473" s="96">
        <f t="shared" si="346"/>
        <v>6631.78755</v>
      </c>
      <c r="X473" s="96">
        <f t="shared" si="346"/>
        <v>0</v>
      </c>
      <c r="Y473" s="96">
        <f t="shared" si="346"/>
        <v>0</v>
      </c>
      <c r="Z473" s="96">
        <f t="shared" ref="Z473" si="347">Z476+Z474+Z478</f>
        <v>0</v>
      </c>
      <c r="AA473" s="96"/>
      <c r="AB473" s="86">
        <f t="shared" si="346"/>
        <v>6631.78755</v>
      </c>
      <c r="AC473" s="26"/>
      <c r="AD473" s="26"/>
      <c r="AE473" s="26"/>
    </row>
    <row r="474" spans="1:31" hidden="1" x14ac:dyDescent="0.2">
      <c r="A474" s="91"/>
      <c r="B474" s="4"/>
      <c r="C474" s="5">
        <v>908</v>
      </c>
      <c r="D474" s="6" t="s">
        <v>10</v>
      </c>
      <c r="E474" s="6" t="s">
        <v>26</v>
      </c>
      <c r="F474" s="5" t="s">
        <v>456</v>
      </c>
      <c r="G474" s="7"/>
      <c r="H474" s="18"/>
      <c r="I474" s="61"/>
      <c r="J474" s="61"/>
      <c r="K474" s="61"/>
      <c r="L474" s="61"/>
      <c r="M474" s="75">
        <f>M475</f>
        <v>0</v>
      </c>
      <c r="N474" s="75">
        <f t="shared" ref="N474:AB474" si="348">N475</f>
        <v>0</v>
      </c>
      <c r="O474" s="75">
        <f t="shared" si="348"/>
        <v>0</v>
      </c>
      <c r="P474" s="75">
        <f t="shared" si="348"/>
        <v>0</v>
      </c>
      <c r="Q474" s="75">
        <f t="shared" si="348"/>
        <v>0</v>
      </c>
      <c r="R474" s="75">
        <f t="shared" si="348"/>
        <v>0</v>
      </c>
      <c r="S474" s="90">
        <f t="shared" si="348"/>
        <v>0</v>
      </c>
      <c r="T474" s="90">
        <f t="shared" si="348"/>
        <v>0</v>
      </c>
      <c r="U474" s="90">
        <f t="shared" si="348"/>
        <v>0</v>
      </c>
      <c r="V474" s="90">
        <f t="shared" si="348"/>
        <v>0</v>
      </c>
      <c r="W474" s="96">
        <f t="shared" si="348"/>
        <v>0</v>
      </c>
      <c r="X474" s="96">
        <f t="shared" si="348"/>
        <v>0</v>
      </c>
      <c r="Y474" s="96">
        <f t="shared" si="348"/>
        <v>0</v>
      </c>
      <c r="Z474" s="96">
        <f t="shared" si="348"/>
        <v>0</v>
      </c>
      <c r="AA474" s="96"/>
      <c r="AB474" s="86">
        <f t="shared" si="348"/>
        <v>0</v>
      </c>
      <c r="AC474" s="26"/>
      <c r="AD474" s="26"/>
      <c r="AE474" s="26"/>
    </row>
    <row r="475" spans="1:31" hidden="1" x14ac:dyDescent="0.2">
      <c r="A475" s="91"/>
      <c r="B475" s="4" t="s">
        <v>17</v>
      </c>
      <c r="C475" s="5">
        <v>908</v>
      </c>
      <c r="D475" s="6" t="s">
        <v>10</v>
      </c>
      <c r="E475" s="6" t="s">
        <v>26</v>
      </c>
      <c r="F475" s="5" t="s">
        <v>456</v>
      </c>
      <c r="G475" s="7">
        <v>300</v>
      </c>
      <c r="H475" s="18"/>
      <c r="I475" s="61"/>
      <c r="J475" s="61"/>
      <c r="K475" s="61"/>
      <c r="L475" s="61"/>
      <c r="M475" s="75">
        <v>0</v>
      </c>
      <c r="N475" s="75">
        <f>1770-1770</f>
        <v>0</v>
      </c>
      <c r="O475" s="75"/>
      <c r="P475" s="75"/>
      <c r="Q475" s="75"/>
      <c r="R475" s="75"/>
      <c r="S475" s="90">
        <f>M475+N475+O475+P475+Q475</f>
        <v>0</v>
      </c>
      <c r="T475" s="77"/>
      <c r="U475" s="77"/>
      <c r="V475" s="77"/>
      <c r="W475" s="98">
        <f>S475+T475+U475+V475</f>
        <v>0</v>
      </c>
      <c r="X475" s="98">
        <f t="shared" ref="X475:Z475" si="349">T475+U475+V475+W475</f>
        <v>0</v>
      </c>
      <c r="Y475" s="98">
        <f t="shared" si="349"/>
        <v>0</v>
      </c>
      <c r="Z475" s="98">
        <f t="shared" si="349"/>
        <v>0</v>
      </c>
      <c r="AA475" s="98"/>
      <c r="AB475" s="65">
        <f>V475+W475+X475+Y475</f>
        <v>0</v>
      </c>
      <c r="AC475" s="26"/>
      <c r="AD475" s="26"/>
      <c r="AE475" s="26"/>
    </row>
    <row r="476" spans="1:31" ht="33.75" customHeight="1" x14ac:dyDescent="0.2">
      <c r="A476" s="91"/>
      <c r="B476" s="4" t="s">
        <v>412</v>
      </c>
      <c r="C476" s="5">
        <v>908</v>
      </c>
      <c r="D476" s="6" t="s">
        <v>10</v>
      </c>
      <c r="E476" s="6" t="s">
        <v>26</v>
      </c>
      <c r="F476" s="5" t="s">
        <v>387</v>
      </c>
      <c r="G476" s="7"/>
      <c r="H476" s="18"/>
      <c r="I476" s="61">
        <f>I477</f>
        <v>5040.3999999999996</v>
      </c>
      <c r="J476" s="61">
        <f t="shared" si="344"/>
        <v>0</v>
      </c>
      <c r="K476" s="61">
        <f t="shared" si="344"/>
        <v>0</v>
      </c>
      <c r="L476" s="61">
        <f t="shared" si="344"/>
        <v>0</v>
      </c>
      <c r="M476" s="75">
        <f t="shared" si="344"/>
        <v>5040.3999999999996</v>
      </c>
      <c r="N476" s="75">
        <f t="shared" si="344"/>
        <v>0</v>
      </c>
      <c r="O476" s="75">
        <f t="shared" si="344"/>
        <v>0</v>
      </c>
      <c r="P476" s="75">
        <f t="shared" si="344"/>
        <v>-3270.1</v>
      </c>
      <c r="Q476" s="75">
        <f t="shared" si="344"/>
        <v>0</v>
      </c>
      <c r="R476" s="75">
        <f t="shared" si="344"/>
        <v>0</v>
      </c>
      <c r="S476" s="90">
        <f t="shared" si="344"/>
        <v>6631.78755</v>
      </c>
      <c r="T476" s="90">
        <f t="shared" si="344"/>
        <v>0</v>
      </c>
      <c r="U476" s="90">
        <f t="shared" si="344"/>
        <v>0</v>
      </c>
      <c r="V476" s="90">
        <f t="shared" si="344"/>
        <v>0</v>
      </c>
      <c r="W476" s="96">
        <f t="shared" si="344"/>
        <v>6631.78755</v>
      </c>
      <c r="X476" s="96">
        <f t="shared" si="344"/>
        <v>0</v>
      </c>
      <c r="Y476" s="96">
        <f t="shared" ref="Y476:AB476" si="350">Y477</f>
        <v>0</v>
      </c>
      <c r="Z476" s="96">
        <f t="shared" si="350"/>
        <v>0</v>
      </c>
      <c r="AA476" s="96"/>
      <c r="AB476" s="86">
        <f t="shared" si="350"/>
        <v>6631.78755</v>
      </c>
      <c r="AC476" s="26"/>
      <c r="AD476" s="26"/>
      <c r="AE476" s="26"/>
    </row>
    <row r="477" spans="1:31" ht="17.25" customHeight="1" x14ac:dyDescent="0.2">
      <c r="A477" s="91"/>
      <c r="B477" s="4" t="s">
        <v>17</v>
      </c>
      <c r="C477" s="5">
        <v>908</v>
      </c>
      <c r="D477" s="6" t="s">
        <v>10</v>
      </c>
      <c r="E477" s="6" t="s">
        <v>26</v>
      </c>
      <c r="F477" s="5" t="s">
        <v>387</v>
      </c>
      <c r="G477" s="7">
        <v>300</v>
      </c>
      <c r="H477" s="18" t="s">
        <v>463</v>
      </c>
      <c r="I477" s="61">
        <v>5040.3999999999996</v>
      </c>
      <c r="J477" s="65"/>
      <c r="K477" s="65"/>
      <c r="L477" s="65"/>
      <c r="M477" s="79">
        <f>I477+J477+K477+L477</f>
        <v>5040.3999999999996</v>
      </c>
      <c r="N477" s="79"/>
      <c r="O477" s="77"/>
      <c r="P477" s="77">
        <v>-3270.1</v>
      </c>
      <c r="Q477" s="77"/>
      <c r="R477" s="77"/>
      <c r="S477" s="77">
        <v>6631.78755</v>
      </c>
      <c r="T477" s="77"/>
      <c r="U477" s="77"/>
      <c r="V477" s="77"/>
      <c r="W477" s="98">
        <f>S477+T477+U477+V477</f>
        <v>6631.78755</v>
      </c>
      <c r="X477" s="98"/>
      <c r="Y477" s="98"/>
      <c r="Z477" s="98"/>
      <c r="AA477" s="98"/>
      <c r="AB477" s="65">
        <f>W477+X477+Y477+Z477</f>
        <v>6631.78755</v>
      </c>
      <c r="AC477" s="26"/>
      <c r="AD477" s="26"/>
      <c r="AE477" s="26"/>
    </row>
    <row r="478" spans="1:31" ht="19.5" hidden="1" customHeight="1" x14ac:dyDescent="0.2">
      <c r="A478" s="91"/>
      <c r="B478" s="4"/>
      <c r="C478" s="5">
        <v>908</v>
      </c>
      <c r="D478" s="6" t="s">
        <v>10</v>
      </c>
      <c r="E478" s="6" t="s">
        <v>26</v>
      </c>
      <c r="F478" s="5" t="s">
        <v>387</v>
      </c>
      <c r="G478" s="7"/>
      <c r="H478" s="18"/>
      <c r="I478" s="61"/>
      <c r="J478" s="78"/>
      <c r="K478" s="78"/>
      <c r="L478" s="78"/>
      <c r="M478" s="79">
        <f>M479</f>
        <v>0</v>
      </c>
      <c r="N478" s="79">
        <f t="shared" ref="N478:AB478" si="351">N479</f>
        <v>0</v>
      </c>
      <c r="O478" s="79">
        <f t="shared" si="351"/>
        <v>1591.3875499999999</v>
      </c>
      <c r="P478" s="79">
        <f t="shared" si="351"/>
        <v>3270.1</v>
      </c>
      <c r="Q478" s="79">
        <f t="shared" si="351"/>
        <v>0</v>
      </c>
      <c r="R478" s="79">
        <f t="shared" si="351"/>
        <v>0</v>
      </c>
      <c r="S478" s="77">
        <f t="shared" si="351"/>
        <v>0</v>
      </c>
      <c r="T478" s="77">
        <f t="shared" si="351"/>
        <v>0</v>
      </c>
      <c r="U478" s="77">
        <f t="shared" si="351"/>
        <v>0</v>
      </c>
      <c r="V478" s="77">
        <f t="shared" si="351"/>
        <v>0</v>
      </c>
      <c r="W478" s="98">
        <f t="shared" si="351"/>
        <v>0</v>
      </c>
      <c r="X478" s="98">
        <f t="shared" si="351"/>
        <v>0</v>
      </c>
      <c r="Y478" s="98">
        <f t="shared" si="351"/>
        <v>0</v>
      </c>
      <c r="Z478" s="98">
        <f t="shared" si="351"/>
        <v>0</v>
      </c>
      <c r="AA478" s="98"/>
      <c r="AB478" s="65">
        <f t="shared" si="351"/>
        <v>0</v>
      </c>
      <c r="AC478" s="26"/>
      <c r="AD478" s="26"/>
      <c r="AE478" s="26"/>
    </row>
    <row r="479" spans="1:31" ht="19.5" hidden="1" customHeight="1" x14ac:dyDescent="0.2">
      <c r="A479" s="91"/>
      <c r="B479" s="4"/>
      <c r="C479" s="5">
        <v>908</v>
      </c>
      <c r="D479" s="6" t="s">
        <v>10</v>
      </c>
      <c r="E479" s="6" t="s">
        <v>26</v>
      </c>
      <c r="F479" s="5" t="s">
        <v>387</v>
      </c>
      <c r="G479" s="7">
        <v>300</v>
      </c>
      <c r="I479" s="61"/>
      <c r="J479" s="78"/>
      <c r="K479" s="78"/>
      <c r="L479" s="78"/>
      <c r="M479" s="79">
        <v>0</v>
      </c>
      <c r="N479" s="79"/>
      <c r="O479" s="79">
        <v>1591.3875499999999</v>
      </c>
      <c r="P479" s="79">
        <v>3270.1</v>
      </c>
      <c r="Q479" s="79"/>
      <c r="R479" s="79"/>
      <c r="S479" s="77">
        <v>0</v>
      </c>
      <c r="T479" s="77"/>
      <c r="U479" s="77"/>
      <c r="V479" s="77"/>
      <c r="W479" s="98">
        <f>S479+T479+U479+V479</f>
        <v>0</v>
      </c>
      <c r="X479" s="98"/>
      <c r="Y479" s="98"/>
      <c r="Z479" s="98"/>
      <c r="AA479" s="98"/>
      <c r="AB479" s="65">
        <f>W479+X479+Y479+Z479</f>
        <v>0</v>
      </c>
      <c r="AC479" s="26"/>
      <c r="AD479" s="26"/>
      <c r="AE479" s="26"/>
    </row>
    <row r="480" spans="1:31" ht="37.5" customHeight="1" x14ac:dyDescent="0.2">
      <c r="A480" s="91"/>
      <c r="B480" s="4" t="s">
        <v>351</v>
      </c>
      <c r="C480" s="5">
        <v>908</v>
      </c>
      <c r="D480" s="6" t="s">
        <v>10</v>
      </c>
      <c r="E480" s="6" t="s">
        <v>26</v>
      </c>
      <c r="F480" s="5" t="s">
        <v>352</v>
      </c>
      <c r="G480" s="7"/>
      <c r="H480" s="18"/>
      <c r="I480" s="61">
        <f>I481+I484</f>
        <v>1050</v>
      </c>
      <c r="J480" s="61">
        <f t="shared" ref="J480:AB480" si="352">J481+J484</f>
        <v>0</v>
      </c>
      <c r="K480" s="61">
        <f t="shared" si="352"/>
        <v>0</v>
      </c>
      <c r="L480" s="61">
        <f t="shared" si="352"/>
        <v>0</v>
      </c>
      <c r="M480" s="75">
        <f t="shared" si="352"/>
        <v>1050</v>
      </c>
      <c r="N480" s="75">
        <f t="shared" si="352"/>
        <v>0</v>
      </c>
      <c r="O480" s="75">
        <f t="shared" si="352"/>
        <v>0</v>
      </c>
      <c r="P480" s="75">
        <f t="shared" si="352"/>
        <v>0</v>
      </c>
      <c r="Q480" s="75">
        <f t="shared" si="352"/>
        <v>0</v>
      </c>
      <c r="R480" s="75">
        <f t="shared" si="352"/>
        <v>0</v>
      </c>
      <c r="S480" s="90">
        <f t="shared" si="352"/>
        <v>1050</v>
      </c>
      <c r="T480" s="90">
        <f t="shared" si="352"/>
        <v>0</v>
      </c>
      <c r="U480" s="90">
        <f t="shared" si="352"/>
        <v>0</v>
      </c>
      <c r="V480" s="90">
        <f t="shared" si="352"/>
        <v>0</v>
      </c>
      <c r="W480" s="96">
        <f t="shared" si="352"/>
        <v>1050</v>
      </c>
      <c r="X480" s="96">
        <f t="shared" si="352"/>
        <v>0</v>
      </c>
      <c r="Y480" s="96">
        <f t="shared" si="352"/>
        <v>-1000</v>
      </c>
      <c r="Z480" s="96">
        <f t="shared" ref="Z480" si="353">Z481+Z484</f>
        <v>0</v>
      </c>
      <c r="AA480" s="96"/>
      <c r="AB480" s="86">
        <f t="shared" si="352"/>
        <v>50</v>
      </c>
      <c r="AC480" s="26"/>
      <c r="AD480" s="26"/>
      <c r="AE480" s="26"/>
    </row>
    <row r="481" spans="1:31" ht="19.5" customHeight="1" x14ac:dyDescent="0.2">
      <c r="A481" s="91"/>
      <c r="B481" s="4" t="s">
        <v>413</v>
      </c>
      <c r="C481" s="5">
        <v>908</v>
      </c>
      <c r="D481" s="6" t="s">
        <v>10</v>
      </c>
      <c r="E481" s="6" t="s">
        <v>26</v>
      </c>
      <c r="F481" s="5" t="s">
        <v>353</v>
      </c>
      <c r="G481" s="7"/>
      <c r="H481" s="18"/>
      <c r="I481" s="61">
        <f>I482</f>
        <v>50</v>
      </c>
      <c r="J481" s="61">
        <f t="shared" ref="J481:Z482" si="354">J482</f>
        <v>0</v>
      </c>
      <c r="K481" s="61">
        <f t="shared" si="354"/>
        <v>0</v>
      </c>
      <c r="L481" s="61">
        <f t="shared" si="354"/>
        <v>0</v>
      </c>
      <c r="M481" s="75">
        <f t="shared" si="354"/>
        <v>50</v>
      </c>
      <c r="N481" s="75">
        <f t="shared" si="354"/>
        <v>0</v>
      </c>
      <c r="O481" s="75">
        <f t="shared" si="354"/>
        <v>0</v>
      </c>
      <c r="P481" s="75">
        <f t="shared" si="354"/>
        <v>0</v>
      </c>
      <c r="Q481" s="75">
        <f t="shared" si="354"/>
        <v>0</v>
      </c>
      <c r="R481" s="75">
        <f t="shared" si="354"/>
        <v>0</v>
      </c>
      <c r="S481" s="90">
        <f t="shared" si="354"/>
        <v>50</v>
      </c>
      <c r="T481" s="90">
        <f t="shared" si="354"/>
        <v>0</v>
      </c>
      <c r="U481" s="90">
        <f t="shared" si="354"/>
        <v>0</v>
      </c>
      <c r="V481" s="90">
        <f t="shared" si="354"/>
        <v>0</v>
      </c>
      <c r="W481" s="96">
        <f t="shared" si="354"/>
        <v>50</v>
      </c>
      <c r="X481" s="96">
        <f t="shared" si="354"/>
        <v>0</v>
      </c>
      <c r="Y481" s="96">
        <f t="shared" si="354"/>
        <v>0</v>
      </c>
      <c r="Z481" s="96">
        <f t="shared" si="354"/>
        <v>0</v>
      </c>
      <c r="AA481" s="96"/>
      <c r="AB481" s="86">
        <f t="shared" ref="AB481:AB482" si="355">AB482</f>
        <v>50</v>
      </c>
      <c r="AC481" s="26"/>
      <c r="AD481" s="26"/>
      <c r="AE481" s="26"/>
    </row>
    <row r="482" spans="1:31" ht="35.25" customHeight="1" x14ac:dyDescent="0.2">
      <c r="A482" s="91"/>
      <c r="B482" s="4" t="s">
        <v>354</v>
      </c>
      <c r="C482" s="5">
        <v>908</v>
      </c>
      <c r="D482" s="6" t="s">
        <v>10</v>
      </c>
      <c r="E482" s="6" t="s">
        <v>26</v>
      </c>
      <c r="F482" s="5" t="s">
        <v>355</v>
      </c>
      <c r="G482" s="7"/>
      <c r="H482" s="18"/>
      <c r="I482" s="61">
        <f>I483</f>
        <v>50</v>
      </c>
      <c r="J482" s="61">
        <f t="shared" si="354"/>
        <v>0</v>
      </c>
      <c r="K482" s="61">
        <f t="shared" si="354"/>
        <v>0</v>
      </c>
      <c r="L482" s="61">
        <f t="shared" si="354"/>
        <v>0</v>
      </c>
      <c r="M482" s="75">
        <f t="shared" si="354"/>
        <v>50</v>
      </c>
      <c r="N482" s="75">
        <f t="shared" si="354"/>
        <v>0</v>
      </c>
      <c r="O482" s="75">
        <f t="shared" si="354"/>
        <v>0</v>
      </c>
      <c r="P482" s="75">
        <f t="shared" si="354"/>
        <v>0</v>
      </c>
      <c r="Q482" s="75">
        <f t="shared" si="354"/>
        <v>0</v>
      </c>
      <c r="R482" s="75">
        <f t="shared" si="354"/>
        <v>0</v>
      </c>
      <c r="S482" s="90">
        <f t="shared" si="354"/>
        <v>50</v>
      </c>
      <c r="T482" s="90">
        <f t="shared" si="354"/>
        <v>0</v>
      </c>
      <c r="U482" s="90">
        <f t="shared" si="354"/>
        <v>0</v>
      </c>
      <c r="V482" s="90">
        <f t="shared" si="354"/>
        <v>0</v>
      </c>
      <c r="W482" s="96">
        <f t="shared" si="354"/>
        <v>50</v>
      </c>
      <c r="X482" s="96">
        <f t="shared" si="354"/>
        <v>0</v>
      </c>
      <c r="Y482" s="96">
        <f t="shared" si="354"/>
        <v>0</v>
      </c>
      <c r="Z482" s="96">
        <f t="shared" si="354"/>
        <v>0</v>
      </c>
      <c r="AA482" s="96"/>
      <c r="AB482" s="86">
        <f t="shared" si="355"/>
        <v>50</v>
      </c>
      <c r="AC482" s="26"/>
      <c r="AD482" s="26"/>
      <c r="AE482" s="26"/>
    </row>
    <row r="483" spans="1:31" ht="18.75" customHeight="1" x14ac:dyDescent="0.2">
      <c r="A483" s="91"/>
      <c r="B483" s="4" t="s">
        <v>17</v>
      </c>
      <c r="C483" s="5">
        <v>908</v>
      </c>
      <c r="D483" s="6" t="s">
        <v>10</v>
      </c>
      <c r="E483" s="6" t="s">
        <v>26</v>
      </c>
      <c r="F483" s="5" t="s">
        <v>355</v>
      </c>
      <c r="G483" s="7">
        <v>300</v>
      </c>
      <c r="H483" s="18"/>
      <c r="I483" s="61">
        <v>50</v>
      </c>
      <c r="J483" s="65"/>
      <c r="K483" s="65"/>
      <c r="L483" s="65"/>
      <c r="M483" s="79">
        <f>I483+J483+K483+L483</f>
        <v>50</v>
      </c>
      <c r="N483" s="79"/>
      <c r="O483" s="77"/>
      <c r="P483" s="77"/>
      <c r="Q483" s="77"/>
      <c r="R483" s="77"/>
      <c r="S483" s="77">
        <f>M483+N483+O483+P483+Q483</f>
        <v>50</v>
      </c>
      <c r="T483" s="77"/>
      <c r="U483" s="77"/>
      <c r="V483" s="77"/>
      <c r="W483" s="98">
        <f>S483+T483+U483+V483</f>
        <v>50</v>
      </c>
      <c r="X483" s="98"/>
      <c r="Y483" s="98"/>
      <c r="Z483" s="98"/>
      <c r="AA483" s="98"/>
      <c r="AB483" s="65">
        <f>W483+X483+Y483+Z483</f>
        <v>50</v>
      </c>
      <c r="AC483" s="26"/>
      <c r="AD483" s="26"/>
      <c r="AE483" s="26"/>
    </row>
    <row r="484" spans="1:31" ht="33" hidden="1" customHeight="1" x14ac:dyDescent="0.2">
      <c r="A484" s="91"/>
      <c r="B484" s="4" t="s">
        <v>419</v>
      </c>
      <c r="C484" s="5">
        <v>908</v>
      </c>
      <c r="D484" s="6" t="s">
        <v>10</v>
      </c>
      <c r="E484" s="6" t="s">
        <v>26</v>
      </c>
      <c r="F484" s="5" t="s">
        <v>417</v>
      </c>
      <c r="G484" s="7"/>
      <c r="H484" s="18"/>
      <c r="I484" s="61">
        <f>I485</f>
        <v>1000</v>
      </c>
      <c r="J484" s="61">
        <f t="shared" ref="J484:Z485" si="356">J485</f>
        <v>0</v>
      </c>
      <c r="K484" s="61">
        <f t="shared" si="356"/>
        <v>0</v>
      </c>
      <c r="L484" s="61">
        <f t="shared" si="356"/>
        <v>0</v>
      </c>
      <c r="M484" s="75">
        <f t="shared" si="356"/>
        <v>1000</v>
      </c>
      <c r="N484" s="75">
        <f t="shared" si="356"/>
        <v>0</v>
      </c>
      <c r="O484" s="75">
        <f t="shared" si="356"/>
        <v>0</v>
      </c>
      <c r="P484" s="75">
        <f t="shared" si="356"/>
        <v>0</v>
      </c>
      <c r="Q484" s="75">
        <f t="shared" si="356"/>
        <v>0</v>
      </c>
      <c r="R484" s="75">
        <f t="shared" si="356"/>
        <v>0</v>
      </c>
      <c r="S484" s="90">
        <f t="shared" si="356"/>
        <v>1000</v>
      </c>
      <c r="T484" s="90">
        <f t="shared" si="356"/>
        <v>0</v>
      </c>
      <c r="U484" s="90">
        <f t="shared" si="356"/>
        <v>0</v>
      </c>
      <c r="V484" s="90">
        <f t="shared" si="356"/>
        <v>0</v>
      </c>
      <c r="W484" s="96">
        <f t="shared" si="356"/>
        <v>1000</v>
      </c>
      <c r="X484" s="96">
        <f t="shared" si="356"/>
        <v>0</v>
      </c>
      <c r="Y484" s="96">
        <f t="shared" si="356"/>
        <v>-1000</v>
      </c>
      <c r="Z484" s="96">
        <f t="shared" si="356"/>
        <v>0</v>
      </c>
      <c r="AA484" s="96"/>
      <c r="AB484" s="86">
        <f t="shared" ref="AB484:AB485" si="357">AB485</f>
        <v>0</v>
      </c>
      <c r="AC484" s="26"/>
      <c r="AD484" s="26"/>
      <c r="AE484" s="26"/>
    </row>
    <row r="485" spans="1:31" ht="50.25" hidden="1" customHeight="1" x14ac:dyDescent="0.2">
      <c r="A485" s="91"/>
      <c r="B485" s="4" t="s">
        <v>420</v>
      </c>
      <c r="C485" s="5">
        <v>908</v>
      </c>
      <c r="D485" s="6" t="s">
        <v>10</v>
      </c>
      <c r="E485" s="6" t="s">
        <v>26</v>
      </c>
      <c r="F485" s="5" t="s">
        <v>418</v>
      </c>
      <c r="G485" s="7"/>
      <c r="H485" s="18"/>
      <c r="I485" s="61">
        <f>I486</f>
        <v>1000</v>
      </c>
      <c r="J485" s="61">
        <f t="shared" si="356"/>
        <v>0</v>
      </c>
      <c r="K485" s="61">
        <f t="shared" si="356"/>
        <v>0</v>
      </c>
      <c r="L485" s="61">
        <f t="shared" si="356"/>
        <v>0</v>
      </c>
      <c r="M485" s="75">
        <f t="shared" si="356"/>
        <v>1000</v>
      </c>
      <c r="N485" s="75">
        <f t="shared" si="356"/>
        <v>0</v>
      </c>
      <c r="O485" s="75">
        <f t="shared" si="356"/>
        <v>0</v>
      </c>
      <c r="P485" s="75">
        <f t="shared" si="356"/>
        <v>0</v>
      </c>
      <c r="Q485" s="75">
        <f t="shared" si="356"/>
        <v>0</v>
      </c>
      <c r="R485" s="75">
        <f t="shared" si="356"/>
        <v>0</v>
      </c>
      <c r="S485" s="90">
        <f t="shared" si="356"/>
        <v>1000</v>
      </c>
      <c r="T485" s="90">
        <f t="shared" si="356"/>
        <v>0</v>
      </c>
      <c r="U485" s="90">
        <f t="shared" si="356"/>
        <v>0</v>
      </c>
      <c r="V485" s="90">
        <f t="shared" si="356"/>
        <v>0</v>
      </c>
      <c r="W485" s="96">
        <f t="shared" si="356"/>
        <v>1000</v>
      </c>
      <c r="X485" s="96">
        <f t="shared" si="356"/>
        <v>0</v>
      </c>
      <c r="Y485" s="96">
        <f t="shared" si="356"/>
        <v>-1000</v>
      </c>
      <c r="Z485" s="96">
        <f t="shared" si="356"/>
        <v>0</v>
      </c>
      <c r="AA485" s="96"/>
      <c r="AB485" s="86">
        <f t="shared" si="357"/>
        <v>0</v>
      </c>
      <c r="AC485" s="26"/>
      <c r="AD485" s="26"/>
      <c r="AE485" s="26"/>
    </row>
    <row r="486" spans="1:31" ht="33.75" hidden="1" customHeight="1" x14ac:dyDescent="0.2">
      <c r="A486" s="91"/>
      <c r="B486" s="4" t="s">
        <v>50</v>
      </c>
      <c r="C486" s="5">
        <v>908</v>
      </c>
      <c r="D486" s="6" t="s">
        <v>10</v>
      </c>
      <c r="E486" s="6" t="s">
        <v>26</v>
      </c>
      <c r="F486" s="5" t="s">
        <v>418</v>
      </c>
      <c r="G486" s="7">
        <v>400</v>
      </c>
      <c r="H486" s="18"/>
      <c r="I486" s="61">
        <v>1000</v>
      </c>
      <c r="J486" s="65"/>
      <c r="K486" s="65"/>
      <c r="L486" s="65"/>
      <c r="M486" s="79">
        <f>I486+J486+K486+L486</f>
        <v>1000</v>
      </c>
      <c r="N486" s="79"/>
      <c r="O486" s="77"/>
      <c r="P486" s="77"/>
      <c r="Q486" s="77"/>
      <c r="R486" s="77"/>
      <c r="S486" s="77">
        <f>M486+N486+O486+P486+Q486</f>
        <v>1000</v>
      </c>
      <c r="T486" s="77"/>
      <c r="U486" s="77"/>
      <c r="V486" s="77"/>
      <c r="W486" s="98">
        <f>S486+T486+U486+V486</f>
        <v>1000</v>
      </c>
      <c r="X486" s="98"/>
      <c r="Y486" s="98">
        <v>-1000</v>
      </c>
      <c r="Z486" s="98"/>
      <c r="AA486" s="98"/>
      <c r="AB486" s="65">
        <f>W486+X486+Y486+Z486</f>
        <v>0</v>
      </c>
      <c r="AC486" s="26"/>
      <c r="AD486" s="26"/>
      <c r="AE486" s="26"/>
    </row>
    <row r="487" spans="1:31" x14ac:dyDescent="0.2">
      <c r="A487" s="91"/>
      <c r="B487" s="25" t="s">
        <v>44</v>
      </c>
      <c r="C487" s="5">
        <v>908</v>
      </c>
      <c r="D487" s="6" t="s">
        <v>10</v>
      </c>
      <c r="E487" s="6" t="s">
        <v>9</v>
      </c>
      <c r="F487" s="5"/>
      <c r="G487" s="7"/>
      <c r="H487" s="18"/>
      <c r="I487" s="61">
        <f>I488</f>
        <v>4224.1000000000004</v>
      </c>
      <c r="J487" s="61">
        <f t="shared" ref="J487:Z491" si="358">J488</f>
        <v>0</v>
      </c>
      <c r="K487" s="61">
        <f t="shared" si="358"/>
        <v>0</v>
      </c>
      <c r="L487" s="61">
        <f t="shared" si="358"/>
        <v>0</v>
      </c>
      <c r="M487" s="75">
        <f t="shared" si="358"/>
        <v>4224.1000000000004</v>
      </c>
      <c r="N487" s="75">
        <f t="shared" si="358"/>
        <v>0</v>
      </c>
      <c r="O487" s="75">
        <f t="shared" si="358"/>
        <v>0</v>
      </c>
      <c r="P487" s="75">
        <f t="shared" si="358"/>
        <v>0</v>
      </c>
      <c r="Q487" s="75">
        <f t="shared" si="358"/>
        <v>0</v>
      </c>
      <c r="R487" s="75">
        <f t="shared" si="358"/>
        <v>0</v>
      </c>
      <c r="S487" s="90">
        <f t="shared" si="358"/>
        <v>4224.1000000000004</v>
      </c>
      <c r="T487" s="90">
        <f t="shared" si="358"/>
        <v>0</v>
      </c>
      <c r="U487" s="90">
        <f t="shared" si="358"/>
        <v>0</v>
      </c>
      <c r="V487" s="90">
        <f t="shared" si="358"/>
        <v>0</v>
      </c>
      <c r="W487" s="96">
        <f t="shared" si="358"/>
        <v>4224.1000000000004</v>
      </c>
      <c r="X487" s="96">
        <f t="shared" si="358"/>
        <v>0</v>
      </c>
      <c r="Y487" s="96">
        <f t="shared" si="358"/>
        <v>0</v>
      </c>
      <c r="Z487" s="96">
        <f t="shared" si="358"/>
        <v>0</v>
      </c>
      <c r="AA487" s="96"/>
      <c r="AB487" s="86">
        <f t="shared" ref="AB487:AB491" si="359">AB488</f>
        <v>4224.1000000000004</v>
      </c>
      <c r="AC487" s="26"/>
      <c r="AD487" s="26"/>
      <c r="AE487" s="26"/>
    </row>
    <row r="488" spans="1:31" ht="31.5" x14ac:dyDescent="0.2">
      <c r="A488" s="91"/>
      <c r="B488" s="4" t="s">
        <v>363</v>
      </c>
      <c r="C488" s="5">
        <v>908</v>
      </c>
      <c r="D488" s="6" t="s">
        <v>10</v>
      </c>
      <c r="E488" s="6" t="s">
        <v>9</v>
      </c>
      <c r="F488" s="5" t="s">
        <v>242</v>
      </c>
      <c r="G488" s="7"/>
      <c r="H488" s="18"/>
      <c r="I488" s="61">
        <f>I489</f>
        <v>4224.1000000000004</v>
      </c>
      <c r="J488" s="61">
        <f t="shared" si="358"/>
        <v>0</v>
      </c>
      <c r="K488" s="61">
        <f t="shared" si="358"/>
        <v>0</v>
      </c>
      <c r="L488" s="61">
        <f t="shared" si="358"/>
        <v>0</v>
      </c>
      <c r="M488" s="75">
        <f t="shared" si="358"/>
        <v>4224.1000000000004</v>
      </c>
      <c r="N488" s="75">
        <f t="shared" si="358"/>
        <v>0</v>
      </c>
      <c r="O488" s="75">
        <f t="shared" si="358"/>
        <v>0</v>
      </c>
      <c r="P488" s="75">
        <f t="shared" si="358"/>
        <v>0</v>
      </c>
      <c r="Q488" s="75">
        <f t="shared" si="358"/>
        <v>0</v>
      </c>
      <c r="R488" s="75">
        <f t="shared" si="358"/>
        <v>0</v>
      </c>
      <c r="S488" s="90">
        <f t="shared" si="358"/>
        <v>4224.1000000000004</v>
      </c>
      <c r="T488" s="90">
        <f t="shared" si="358"/>
        <v>0</v>
      </c>
      <c r="U488" s="90">
        <f t="shared" si="358"/>
        <v>0</v>
      </c>
      <c r="V488" s="90">
        <f t="shared" si="358"/>
        <v>0</v>
      </c>
      <c r="W488" s="96">
        <f t="shared" si="358"/>
        <v>4224.1000000000004</v>
      </c>
      <c r="X488" s="96">
        <f t="shared" si="358"/>
        <v>0</v>
      </c>
      <c r="Y488" s="96">
        <f t="shared" si="358"/>
        <v>0</v>
      </c>
      <c r="Z488" s="96">
        <f t="shared" si="358"/>
        <v>0</v>
      </c>
      <c r="AA488" s="96"/>
      <c r="AB488" s="86">
        <f t="shared" si="359"/>
        <v>4224.1000000000004</v>
      </c>
      <c r="AC488" s="26"/>
      <c r="AD488" s="26"/>
      <c r="AE488" s="26"/>
    </row>
    <row r="489" spans="1:31" ht="34.5" customHeight="1" x14ac:dyDescent="0.2">
      <c r="A489" s="91"/>
      <c r="B489" s="4" t="s">
        <v>264</v>
      </c>
      <c r="C489" s="5">
        <v>908</v>
      </c>
      <c r="D489" s="6" t="s">
        <v>10</v>
      </c>
      <c r="E489" s="6" t="s">
        <v>9</v>
      </c>
      <c r="F489" s="5" t="s">
        <v>265</v>
      </c>
      <c r="G489" s="7"/>
      <c r="H489" s="18"/>
      <c r="I489" s="61">
        <f>I490</f>
        <v>4224.1000000000004</v>
      </c>
      <c r="J489" s="61">
        <f t="shared" si="358"/>
        <v>0</v>
      </c>
      <c r="K489" s="61">
        <f t="shared" si="358"/>
        <v>0</v>
      </c>
      <c r="L489" s="61">
        <f t="shared" si="358"/>
        <v>0</v>
      </c>
      <c r="M489" s="75">
        <f t="shared" si="358"/>
        <v>4224.1000000000004</v>
      </c>
      <c r="N489" s="75">
        <f t="shared" si="358"/>
        <v>0</v>
      </c>
      <c r="O489" s="75">
        <f t="shared" si="358"/>
        <v>0</v>
      </c>
      <c r="P489" s="75">
        <f t="shared" si="358"/>
        <v>0</v>
      </c>
      <c r="Q489" s="75">
        <f t="shared" si="358"/>
        <v>0</v>
      </c>
      <c r="R489" s="75">
        <f t="shared" si="358"/>
        <v>0</v>
      </c>
      <c r="S489" s="90">
        <f t="shared" si="358"/>
        <v>4224.1000000000004</v>
      </c>
      <c r="T489" s="90">
        <f t="shared" si="358"/>
        <v>0</v>
      </c>
      <c r="U489" s="90">
        <f t="shared" si="358"/>
        <v>0</v>
      </c>
      <c r="V489" s="90">
        <f t="shared" si="358"/>
        <v>0</v>
      </c>
      <c r="W489" s="96">
        <f t="shared" si="358"/>
        <v>4224.1000000000004</v>
      </c>
      <c r="X489" s="96">
        <f t="shared" si="358"/>
        <v>0</v>
      </c>
      <c r="Y489" s="96">
        <f t="shared" si="358"/>
        <v>0</v>
      </c>
      <c r="Z489" s="96">
        <f t="shared" si="358"/>
        <v>0</v>
      </c>
      <c r="AA489" s="96"/>
      <c r="AB489" s="86">
        <f t="shared" si="359"/>
        <v>4224.1000000000004</v>
      </c>
      <c r="AC489" s="26"/>
      <c r="AD489" s="26"/>
      <c r="AE489" s="26"/>
    </row>
    <row r="490" spans="1:31" ht="47.25" x14ac:dyDescent="0.2">
      <c r="A490" s="91"/>
      <c r="B490" s="4" t="s">
        <v>266</v>
      </c>
      <c r="C490" s="5">
        <v>908</v>
      </c>
      <c r="D490" s="6" t="s">
        <v>10</v>
      </c>
      <c r="E490" s="6" t="s">
        <v>9</v>
      </c>
      <c r="F490" s="5" t="s">
        <v>267</v>
      </c>
      <c r="G490" s="7"/>
      <c r="H490" s="18"/>
      <c r="I490" s="61">
        <f>I491</f>
        <v>4224.1000000000004</v>
      </c>
      <c r="J490" s="61">
        <f t="shared" si="358"/>
        <v>0</v>
      </c>
      <c r="K490" s="61">
        <f t="shared" si="358"/>
        <v>0</v>
      </c>
      <c r="L490" s="61">
        <f t="shared" si="358"/>
        <v>0</v>
      </c>
      <c r="M490" s="75">
        <f t="shared" si="358"/>
        <v>4224.1000000000004</v>
      </c>
      <c r="N490" s="75">
        <f t="shared" si="358"/>
        <v>0</v>
      </c>
      <c r="O490" s="75">
        <f t="shared" si="358"/>
        <v>0</v>
      </c>
      <c r="P490" s="75">
        <f t="shared" si="358"/>
        <v>0</v>
      </c>
      <c r="Q490" s="75">
        <f t="shared" si="358"/>
        <v>0</v>
      </c>
      <c r="R490" s="75">
        <f t="shared" si="358"/>
        <v>0</v>
      </c>
      <c r="S490" s="90">
        <f t="shared" si="358"/>
        <v>4224.1000000000004</v>
      </c>
      <c r="T490" s="90">
        <f t="shared" si="358"/>
        <v>0</v>
      </c>
      <c r="U490" s="90">
        <f t="shared" si="358"/>
        <v>0</v>
      </c>
      <c r="V490" s="90">
        <f t="shared" si="358"/>
        <v>0</v>
      </c>
      <c r="W490" s="96">
        <f t="shared" si="358"/>
        <v>4224.1000000000004</v>
      </c>
      <c r="X490" s="96">
        <f t="shared" si="358"/>
        <v>0</v>
      </c>
      <c r="Y490" s="96">
        <f t="shared" si="358"/>
        <v>0</v>
      </c>
      <c r="Z490" s="96">
        <f t="shared" si="358"/>
        <v>0</v>
      </c>
      <c r="AA490" s="96"/>
      <c r="AB490" s="86">
        <f t="shared" si="359"/>
        <v>4224.1000000000004</v>
      </c>
      <c r="AC490" s="26"/>
      <c r="AD490" s="26"/>
      <c r="AE490" s="26"/>
    </row>
    <row r="491" spans="1:31" ht="54" customHeight="1" x14ac:dyDescent="0.2">
      <c r="A491" s="91"/>
      <c r="B491" s="4" t="s">
        <v>268</v>
      </c>
      <c r="C491" s="5">
        <v>908</v>
      </c>
      <c r="D491" s="6" t="s">
        <v>10</v>
      </c>
      <c r="E491" s="6" t="s">
        <v>9</v>
      </c>
      <c r="F491" s="5" t="s">
        <v>269</v>
      </c>
      <c r="G491" s="7"/>
      <c r="H491" s="18"/>
      <c r="I491" s="61">
        <f>I492</f>
        <v>4224.1000000000004</v>
      </c>
      <c r="J491" s="61">
        <f t="shared" si="358"/>
        <v>0</v>
      </c>
      <c r="K491" s="61">
        <f t="shared" si="358"/>
        <v>0</v>
      </c>
      <c r="L491" s="61">
        <f t="shared" si="358"/>
        <v>0</v>
      </c>
      <c r="M491" s="75">
        <f t="shared" si="358"/>
        <v>4224.1000000000004</v>
      </c>
      <c r="N491" s="75">
        <f t="shared" si="358"/>
        <v>0</v>
      </c>
      <c r="O491" s="75">
        <f t="shared" si="358"/>
        <v>0</v>
      </c>
      <c r="P491" s="75">
        <f t="shared" si="358"/>
        <v>0</v>
      </c>
      <c r="Q491" s="75">
        <f t="shared" si="358"/>
        <v>0</v>
      </c>
      <c r="R491" s="75">
        <f t="shared" si="358"/>
        <v>0</v>
      </c>
      <c r="S491" s="90">
        <f t="shared" si="358"/>
        <v>4224.1000000000004</v>
      </c>
      <c r="T491" s="90">
        <f t="shared" si="358"/>
        <v>0</v>
      </c>
      <c r="U491" s="90">
        <f t="shared" si="358"/>
        <v>0</v>
      </c>
      <c r="V491" s="90">
        <f t="shared" si="358"/>
        <v>0</v>
      </c>
      <c r="W491" s="96">
        <f t="shared" si="358"/>
        <v>4224.1000000000004</v>
      </c>
      <c r="X491" s="96">
        <f t="shared" si="358"/>
        <v>0</v>
      </c>
      <c r="Y491" s="96">
        <f t="shared" si="358"/>
        <v>0</v>
      </c>
      <c r="Z491" s="96">
        <f t="shared" si="358"/>
        <v>0</v>
      </c>
      <c r="AA491" s="96"/>
      <c r="AB491" s="86">
        <f t="shared" si="359"/>
        <v>4224.1000000000004</v>
      </c>
      <c r="AC491" s="26"/>
      <c r="AD491" s="26"/>
      <c r="AE491" s="26"/>
    </row>
    <row r="492" spans="1:31" ht="31.5" x14ac:dyDescent="0.2">
      <c r="A492" s="91"/>
      <c r="B492" s="4" t="s">
        <v>50</v>
      </c>
      <c r="C492" s="5">
        <v>908</v>
      </c>
      <c r="D492" s="6" t="s">
        <v>10</v>
      </c>
      <c r="E492" s="6" t="s">
        <v>9</v>
      </c>
      <c r="F492" s="5" t="s">
        <v>269</v>
      </c>
      <c r="G492" s="7">
        <v>400</v>
      </c>
      <c r="H492" s="18"/>
      <c r="I492" s="61">
        <v>4224.1000000000004</v>
      </c>
      <c r="J492" s="65"/>
      <c r="K492" s="65"/>
      <c r="L492" s="65"/>
      <c r="M492" s="79">
        <f>I492+J492+K492+L492</f>
        <v>4224.1000000000004</v>
      </c>
      <c r="N492" s="79"/>
      <c r="O492" s="77"/>
      <c r="P492" s="77"/>
      <c r="Q492" s="77"/>
      <c r="R492" s="77"/>
      <c r="S492" s="77">
        <f>M492+N492+O492+P492+Q492</f>
        <v>4224.1000000000004</v>
      </c>
      <c r="T492" s="77"/>
      <c r="U492" s="77"/>
      <c r="V492" s="77"/>
      <c r="W492" s="98">
        <f>S492+T492+U492+V492</f>
        <v>4224.1000000000004</v>
      </c>
      <c r="X492" s="98"/>
      <c r="Y492" s="98"/>
      <c r="Z492" s="98"/>
      <c r="AA492" s="98"/>
      <c r="AB492" s="65">
        <f>W492+X492+Y492+Z492</f>
        <v>4224.1000000000004</v>
      </c>
      <c r="AC492" s="26"/>
      <c r="AD492" s="26"/>
      <c r="AE492" s="26"/>
    </row>
    <row r="493" spans="1:31" x14ac:dyDescent="0.2">
      <c r="A493" s="91"/>
      <c r="B493" s="4" t="s">
        <v>116</v>
      </c>
      <c r="C493" s="5">
        <v>908</v>
      </c>
      <c r="D493" s="6" t="s">
        <v>10</v>
      </c>
      <c r="E493" s="6" t="s">
        <v>27</v>
      </c>
      <c r="F493" s="5"/>
      <c r="G493" s="7"/>
      <c r="H493" s="18"/>
      <c r="I493" s="61">
        <f>I494</f>
        <v>371.6</v>
      </c>
      <c r="J493" s="61">
        <f t="shared" ref="J493:Z495" si="360">J494</f>
        <v>0</v>
      </c>
      <c r="K493" s="61">
        <f t="shared" si="360"/>
        <v>0</v>
      </c>
      <c r="L493" s="61">
        <f t="shared" si="360"/>
        <v>0</v>
      </c>
      <c r="M493" s="75">
        <f t="shared" si="360"/>
        <v>371.6</v>
      </c>
      <c r="N493" s="75">
        <f t="shared" si="360"/>
        <v>0</v>
      </c>
      <c r="O493" s="75">
        <f t="shared" si="360"/>
        <v>131</v>
      </c>
      <c r="P493" s="75">
        <f t="shared" si="360"/>
        <v>0</v>
      </c>
      <c r="Q493" s="75">
        <f t="shared" si="360"/>
        <v>0</v>
      </c>
      <c r="R493" s="75">
        <f t="shared" si="360"/>
        <v>0</v>
      </c>
      <c r="S493" s="90">
        <f t="shared" si="360"/>
        <v>502.6</v>
      </c>
      <c r="T493" s="90">
        <f t="shared" si="360"/>
        <v>0</v>
      </c>
      <c r="U493" s="90">
        <f t="shared" si="360"/>
        <v>0</v>
      </c>
      <c r="V493" s="90">
        <f t="shared" si="360"/>
        <v>0</v>
      </c>
      <c r="W493" s="96">
        <f t="shared" si="360"/>
        <v>502.6</v>
      </c>
      <c r="X493" s="96">
        <f t="shared" si="360"/>
        <v>0</v>
      </c>
      <c r="Y493" s="96">
        <f t="shared" si="360"/>
        <v>0</v>
      </c>
      <c r="Z493" s="96">
        <f t="shared" si="360"/>
        <v>0</v>
      </c>
      <c r="AA493" s="96"/>
      <c r="AB493" s="86">
        <f t="shared" ref="AB493:AB495" si="361">AB494</f>
        <v>502.6</v>
      </c>
      <c r="AC493" s="26"/>
      <c r="AD493" s="26"/>
      <c r="AE493" s="26"/>
    </row>
    <row r="494" spans="1:31" x14ac:dyDescent="0.2">
      <c r="A494" s="91"/>
      <c r="B494" s="4" t="s">
        <v>31</v>
      </c>
      <c r="C494" s="5">
        <v>908</v>
      </c>
      <c r="D494" s="6" t="s">
        <v>10</v>
      </c>
      <c r="E494" s="6" t="s">
        <v>27</v>
      </c>
      <c r="F494" s="5" t="s">
        <v>147</v>
      </c>
      <c r="G494" s="7"/>
      <c r="H494" s="18"/>
      <c r="I494" s="61">
        <f>I495</f>
        <v>371.6</v>
      </c>
      <c r="J494" s="61">
        <f t="shared" si="360"/>
        <v>0</v>
      </c>
      <c r="K494" s="61">
        <f t="shared" si="360"/>
        <v>0</v>
      </c>
      <c r="L494" s="61">
        <f t="shared" si="360"/>
        <v>0</v>
      </c>
      <c r="M494" s="75">
        <f t="shared" si="360"/>
        <v>371.6</v>
      </c>
      <c r="N494" s="75">
        <f t="shared" si="360"/>
        <v>0</v>
      </c>
      <c r="O494" s="75">
        <f t="shared" si="360"/>
        <v>131</v>
      </c>
      <c r="P494" s="75">
        <f t="shared" si="360"/>
        <v>0</v>
      </c>
      <c r="Q494" s="75">
        <f t="shared" si="360"/>
        <v>0</v>
      </c>
      <c r="R494" s="75">
        <f t="shared" si="360"/>
        <v>0</v>
      </c>
      <c r="S494" s="90">
        <f t="shared" si="360"/>
        <v>502.6</v>
      </c>
      <c r="T494" s="90">
        <f t="shared" si="360"/>
        <v>0</v>
      </c>
      <c r="U494" s="90">
        <f t="shared" si="360"/>
        <v>0</v>
      </c>
      <c r="V494" s="90">
        <f t="shared" si="360"/>
        <v>0</v>
      </c>
      <c r="W494" s="96">
        <f t="shared" si="360"/>
        <v>502.6</v>
      </c>
      <c r="X494" s="96">
        <f t="shared" si="360"/>
        <v>0</v>
      </c>
      <c r="Y494" s="96">
        <f t="shared" si="360"/>
        <v>0</v>
      </c>
      <c r="Z494" s="96">
        <f t="shared" si="360"/>
        <v>0</v>
      </c>
      <c r="AA494" s="96"/>
      <c r="AB494" s="86">
        <f t="shared" si="361"/>
        <v>502.6</v>
      </c>
      <c r="AC494" s="26"/>
      <c r="AD494" s="26"/>
      <c r="AE494" s="26"/>
    </row>
    <row r="495" spans="1:31" ht="31.5" x14ac:dyDescent="0.2">
      <c r="A495" s="91"/>
      <c r="B495" s="8" t="s">
        <v>117</v>
      </c>
      <c r="C495" s="5">
        <v>908</v>
      </c>
      <c r="D495" s="6" t="s">
        <v>10</v>
      </c>
      <c r="E495" s="6" t="s">
        <v>27</v>
      </c>
      <c r="F495" s="5" t="s">
        <v>256</v>
      </c>
      <c r="G495" s="7"/>
      <c r="H495" s="18"/>
      <c r="I495" s="61">
        <f>I496</f>
        <v>371.6</v>
      </c>
      <c r="J495" s="61">
        <f t="shared" si="360"/>
        <v>0</v>
      </c>
      <c r="K495" s="61">
        <f t="shared" si="360"/>
        <v>0</v>
      </c>
      <c r="L495" s="61">
        <f t="shared" si="360"/>
        <v>0</v>
      </c>
      <c r="M495" s="75">
        <f t="shared" si="360"/>
        <v>371.6</v>
      </c>
      <c r="N495" s="75">
        <f t="shared" si="360"/>
        <v>0</v>
      </c>
      <c r="O495" s="75">
        <f t="shared" si="360"/>
        <v>131</v>
      </c>
      <c r="P495" s="75">
        <f t="shared" si="360"/>
        <v>0</v>
      </c>
      <c r="Q495" s="75">
        <f t="shared" si="360"/>
        <v>0</v>
      </c>
      <c r="R495" s="75">
        <f t="shared" si="360"/>
        <v>0</v>
      </c>
      <c r="S495" s="90">
        <f t="shared" si="360"/>
        <v>502.6</v>
      </c>
      <c r="T495" s="90">
        <f t="shared" si="360"/>
        <v>0</v>
      </c>
      <c r="U495" s="90">
        <f t="shared" si="360"/>
        <v>0</v>
      </c>
      <c r="V495" s="90">
        <f t="shared" si="360"/>
        <v>0</v>
      </c>
      <c r="W495" s="96">
        <f t="shared" si="360"/>
        <v>502.6</v>
      </c>
      <c r="X495" s="96">
        <f t="shared" si="360"/>
        <v>0</v>
      </c>
      <c r="Y495" s="96">
        <f t="shared" si="360"/>
        <v>0</v>
      </c>
      <c r="Z495" s="96">
        <f t="shared" si="360"/>
        <v>0</v>
      </c>
      <c r="AA495" s="96"/>
      <c r="AB495" s="86">
        <f t="shared" si="361"/>
        <v>502.6</v>
      </c>
      <c r="AC495" s="26"/>
      <c r="AD495" s="26"/>
      <c r="AE495" s="26"/>
    </row>
    <row r="496" spans="1:31" ht="47.25" x14ac:dyDescent="0.2">
      <c r="A496" s="91"/>
      <c r="B496" s="8" t="s">
        <v>21</v>
      </c>
      <c r="C496" s="5">
        <v>908</v>
      </c>
      <c r="D496" s="6" t="s">
        <v>10</v>
      </c>
      <c r="E496" s="6" t="s">
        <v>27</v>
      </c>
      <c r="F496" s="5" t="s">
        <v>256</v>
      </c>
      <c r="G496" s="7">
        <v>100</v>
      </c>
      <c r="H496" s="18"/>
      <c r="I496" s="61">
        <v>371.6</v>
      </c>
      <c r="J496" s="65"/>
      <c r="K496" s="65"/>
      <c r="L496" s="65"/>
      <c r="M496" s="79">
        <f>I496+J496+K496+L496</f>
        <v>371.6</v>
      </c>
      <c r="N496" s="79"/>
      <c r="O496" s="77">
        <v>131</v>
      </c>
      <c r="P496" s="77"/>
      <c r="Q496" s="77"/>
      <c r="R496" s="77"/>
      <c r="S496" s="77">
        <f>M496+N496+O496+P496+Q496</f>
        <v>502.6</v>
      </c>
      <c r="T496" s="77"/>
      <c r="U496" s="77"/>
      <c r="V496" s="77"/>
      <c r="W496" s="98">
        <f>S496+T496+U496+V496</f>
        <v>502.6</v>
      </c>
      <c r="X496" s="98"/>
      <c r="Y496" s="98"/>
      <c r="Z496" s="98"/>
      <c r="AA496" s="98"/>
      <c r="AB496" s="65">
        <f>W496+X496+Y496+Z496</f>
        <v>502.6</v>
      </c>
      <c r="AC496" s="26"/>
      <c r="AD496" s="26"/>
      <c r="AE496" s="26"/>
    </row>
    <row r="497" spans="1:31" x14ac:dyDescent="0.2">
      <c r="A497" s="91"/>
      <c r="B497" s="4" t="s">
        <v>118</v>
      </c>
      <c r="C497" s="5">
        <v>908</v>
      </c>
      <c r="D497" s="6" t="s">
        <v>53</v>
      </c>
      <c r="E497" s="6"/>
      <c r="F497" s="5"/>
      <c r="G497" s="7"/>
      <c r="H497" s="18"/>
      <c r="I497" s="61">
        <f t="shared" ref="I497:V497" si="362">I498+I515</f>
        <v>22343.4</v>
      </c>
      <c r="J497" s="61">
        <f t="shared" si="362"/>
        <v>0</v>
      </c>
      <c r="K497" s="61">
        <f t="shared" si="362"/>
        <v>0</v>
      </c>
      <c r="L497" s="61">
        <f t="shared" si="362"/>
        <v>0</v>
      </c>
      <c r="M497" s="75">
        <f t="shared" si="362"/>
        <v>22343.4</v>
      </c>
      <c r="N497" s="75">
        <f t="shared" si="362"/>
        <v>0</v>
      </c>
      <c r="O497" s="75">
        <f t="shared" si="362"/>
        <v>0</v>
      </c>
      <c r="P497" s="75">
        <f t="shared" si="362"/>
        <v>400</v>
      </c>
      <c r="Q497" s="75">
        <f t="shared" si="362"/>
        <v>0</v>
      </c>
      <c r="R497" s="75">
        <f t="shared" si="362"/>
        <v>0</v>
      </c>
      <c r="S497" s="90">
        <f t="shared" si="362"/>
        <v>22743.4</v>
      </c>
      <c r="T497" s="90">
        <f t="shared" si="362"/>
        <v>40404.040399999998</v>
      </c>
      <c r="U497" s="90">
        <f t="shared" si="362"/>
        <v>1385</v>
      </c>
      <c r="V497" s="90">
        <f t="shared" si="362"/>
        <v>1615</v>
      </c>
      <c r="W497" s="96">
        <f>W498+W514</f>
        <v>66147.440399999992</v>
      </c>
      <c r="X497" s="96">
        <f>X498+X514</f>
        <v>0</v>
      </c>
      <c r="Y497" s="96">
        <f>Y498+Y514</f>
        <v>-900</v>
      </c>
      <c r="Z497" s="96">
        <f>Z498+Z514</f>
        <v>0</v>
      </c>
      <c r="AA497" s="96"/>
      <c r="AB497" s="86">
        <f>AB498+AB514</f>
        <v>65247.440399999999</v>
      </c>
      <c r="AC497" s="26"/>
      <c r="AD497" s="26"/>
      <c r="AE497" s="26"/>
    </row>
    <row r="498" spans="1:31" x14ac:dyDescent="0.2">
      <c r="A498" s="91"/>
      <c r="B498" s="4" t="s">
        <v>119</v>
      </c>
      <c r="C498" s="5">
        <v>908</v>
      </c>
      <c r="D498" s="6" t="s">
        <v>53</v>
      </c>
      <c r="E498" s="6" t="s">
        <v>20</v>
      </c>
      <c r="F498" s="5"/>
      <c r="G498" s="7"/>
      <c r="H498" s="18"/>
      <c r="I498" s="61">
        <f t="shared" ref="I498:W498" si="363">I499+I502+I507</f>
        <v>400</v>
      </c>
      <c r="J498" s="61">
        <f t="shared" si="363"/>
        <v>0</v>
      </c>
      <c r="K498" s="61">
        <f t="shared" si="363"/>
        <v>0</v>
      </c>
      <c r="L498" s="61">
        <f t="shared" si="363"/>
        <v>0</v>
      </c>
      <c r="M498" s="75">
        <f t="shared" si="363"/>
        <v>400</v>
      </c>
      <c r="N498" s="75">
        <f t="shared" si="363"/>
        <v>0</v>
      </c>
      <c r="O498" s="75">
        <f t="shared" si="363"/>
        <v>0</v>
      </c>
      <c r="P498" s="75">
        <f t="shared" si="363"/>
        <v>0</v>
      </c>
      <c r="Q498" s="75">
        <f t="shared" si="363"/>
        <v>0</v>
      </c>
      <c r="R498" s="75">
        <f t="shared" si="363"/>
        <v>0</v>
      </c>
      <c r="S498" s="90">
        <f t="shared" si="363"/>
        <v>400</v>
      </c>
      <c r="T498" s="90">
        <f t="shared" si="363"/>
        <v>0</v>
      </c>
      <c r="U498" s="90">
        <f t="shared" si="363"/>
        <v>-8.1216200000000001</v>
      </c>
      <c r="V498" s="90">
        <f t="shared" si="363"/>
        <v>0</v>
      </c>
      <c r="W498" s="96">
        <f t="shared" si="363"/>
        <v>391.87837999999999</v>
      </c>
      <c r="X498" s="96">
        <f t="shared" ref="X498:AB498" si="364">X499+X502+X507</f>
        <v>0</v>
      </c>
      <c r="Y498" s="96">
        <f t="shared" si="364"/>
        <v>0</v>
      </c>
      <c r="Z498" s="96">
        <f t="shared" si="364"/>
        <v>0</v>
      </c>
      <c r="AA498" s="96"/>
      <c r="AB498" s="86">
        <f t="shared" si="364"/>
        <v>391.87837999999999</v>
      </c>
      <c r="AC498" s="26"/>
      <c r="AD498" s="26"/>
      <c r="AE498" s="26"/>
    </row>
    <row r="499" spans="1:31" ht="17.25" customHeight="1" x14ac:dyDescent="0.2">
      <c r="A499" s="91"/>
      <c r="B499" s="4" t="s">
        <v>120</v>
      </c>
      <c r="C499" s="5">
        <v>908</v>
      </c>
      <c r="D499" s="6" t="s">
        <v>53</v>
      </c>
      <c r="E499" s="6" t="s">
        <v>20</v>
      </c>
      <c r="F499" s="5" t="s">
        <v>243</v>
      </c>
      <c r="G499" s="7"/>
      <c r="H499" s="18"/>
      <c r="I499" s="61">
        <f>I500</f>
        <v>260</v>
      </c>
      <c r="J499" s="61">
        <f t="shared" ref="J499:Z500" si="365">J500</f>
        <v>0</v>
      </c>
      <c r="K499" s="61">
        <f t="shared" si="365"/>
        <v>0</v>
      </c>
      <c r="L499" s="61">
        <f t="shared" si="365"/>
        <v>0</v>
      </c>
      <c r="M499" s="75">
        <f t="shared" si="365"/>
        <v>260</v>
      </c>
      <c r="N499" s="75">
        <f t="shared" si="365"/>
        <v>0</v>
      </c>
      <c r="O499" s="75">
        <f t="shared" si="365"/>
        <v>0</v>
      </c>
      <c r="P499" s="75">
        <f t="shared" si="365"/>
        <v>0</v>
      </c>
      <c r="Q499" s="75">
        <f t="shared" si="365"/>
        <v>0</v>
      </c>
      <c r="R499" s="75">
        <f t="shared" si="365"/>
        <v>0</v>
      </c>
      <c r="S499" s="90">
        <f t="shared" si="365"/>
        <v>260</v>
      </c>
      <c r="T499" s="90">
        <f t="shared" si="365"/>
        <v>0</v>
      </c>
      <c r="U499" s="90">
        <f t="shared" si="365"/>
        <v>-8.1216200000000001</v>
      </c>
      <c r="V499" s="90">
        <f t="shared" si="365"/>
        <v>0</v>
      </c>
      <c r="W499" s="96">
        <f t="shared" si="365"/>
        <v>251.87837999999999</v>
      </c>
      <c r="X499" s="96">
        <f t="shared" si="365"/>
        <v>0</v>
      </c>
      <c r="Y499" s="96">
        <f t="shared" si="365"/>
        <v>0</v>
      </c>
      <c r="Z499" s="96">
        <f t="shared" si="365"/>
        <v>0</v>
      </c>
      <c r="AA499" s="96"/>
      <c r="AB499" s="86">
        <f t="shared" ref="AB499:AB500" si="366">AB500</f>
        <v>251.87837999999999</v>
      </c>
      <c r="AC499" s="26"/>
      <c r="AD499" s="26"/>
      <c r="AE499" s="26"/>
    </row>
    <row r="500" spans="1:31" x14ac:dyDescent="0.2">
      <c r="A500" s="91"/>
      <c r="B500" s="4" t="s">
        <v>245</v>
      </c>
      <c r="C500" s="5">
        <v>908</v>
      </c>
      <c r="D500" s="6" t="s">
        <v>53</v>
      </c>
      <c r="E500" s="6" t="s">
        <v>20</v>
      </c>
      <c r="F500" s="5" t="s">
        <v>244</v>
      </c>
      <c r="G500" s="7"/>
      <c r="H500" s="18"/>
      <c r="I500" s="61">
        <f>I501</f>
        <v>260</v>
      </c>
      <c r="J500" s="61">
        <f t="shared" si="365"/>
        <v>0</v>
      </c>
      <c r="K500" s="61">
        <f t="shared" si="365"/>
        <v>0</v>
      </c>
      <c r="L500" s="61">
        <f t="shared" si="365"/>
        <v>0</v>
      </c>
      <c r="M500" s="75">
        <f t="shared" si="365"/>
        <v>260</v>
      </c>
      <c r="N500" s="75">
        <f t="shared" si="365"/>
        <v>0</v>
      </c>
      <c r="O500" s="75">
        <f t="shared" si="365"/>
        <v>0</v>
      </c>
      <c r="P500" s="75">
        <f t="shared" si="365"/>
        <v>0</v>
      </c>
      <c r="Q500" s="75">
        <f t="shared" si="365"/>
        <v>0</v>
      </c>
      <c r="R500" s="75">
        <f t="shared" si="365"/>
        <v>0</v>
      </c>
      <c r="S500" s="90">
        <f t="shared" si="365"/>
        <v>260</v>
      </c>
      <c r="T500" s="90">
        <f t="shared" si="365"/>
        <v>0</v>
      </c>
      <c r="U500" s="90">
        <f t="shared" si="365"/>
        <v>-8.1216200000000001</v>
      </c>
      <c r="V500" s="90">
        <f t="shared" si="365"/>
        <v>0</v>
      </c>
      <c r="W500" s="96">
        <f t="shared" si="365"/>
        <v>251.87837999999999</v>
      </c>
      <c r="X500" s="96">
        <f t="shared" si="365"/>
        <v>0</v>
      </c>
      <c r="Y500" s="96">
        <f t="shared" si="365"/>
        <v>0</v>
      </c>
      <c r="Z500" s="96">
        <f t="shared" si="365"/>
        <v>0</v>
      </c>
      <c r="AA500" s="96"/>
      <c r="AB500" s="86">
        <f t="shared" si="366"/>
        <v>251.87837999999999</v>
      </c>
      <c r="AC500" s="26"/>
      <c r="AD500" s="26"/>
      <c r="AE500" s="26"/>
    </row>
    <row r="501" spans="1:31" ht="15" customHeight="1" x14ac:dyDescent="0.2">
      <c r="A501" s="91"/>
      <c r="B501" s="8" t="s">
        <v>187</v>
      </c>
      <c r="C501" s="5">
        <v>908</v>
      </c>
      <c r="D501" s="6" t="s">
        <v>53</v>
      </c>
      <c r="E501" s="6" t="s">
        <v>20</v>
      </c>
      <c r="F501" s="5" t="s">
        <v>244</v>
      </c>
      <c r="G501" s="7">
        <v>200</v>
      </c>
      <c r="H501" s="18"/>
      <c r="I501" s="61">
        <v>260</v>
      </c>
      <c r="J501" s="65"/>
      <c r="K501" s="65"/>
      <c r="L501" s="65"/>
      <c r="M501" s="79">
        <f>I501+J501+K501+L501</f>
        <v>260</v>
      </c>
      <c r="N501" s="79"/>
      <c r="O501" s="77"/>
      <c r="P501" s="77"/>
      <c r="Q501" s="77"/>
      <c r="R501" s="77"/>
      <c r="S501" s="77">
        <f>M501+N501+O501+P501+Q501</f>
        <v>260</v>
      </c>
      <c r="T501" s="77"/>
      <c r="U501" s="77">
        <v>-8.1216200000000001</v>
      </c>
      <c r="V501" s="77"/>
      <c r="W501" s="98">
        <f>S501+T501+U501+V501</f>
        <v>251.87837999999999</v>
      </c>
      <c r="X501" s="98"/>
      <c r="Y501" s="98"/>
      <c r="Z501" s="98"/>
      <c r="AA501" s="98"/>
      <c r="AB501" s="65">
        <f>W501+X501+Y501+Z501</f>
        <v>251.87837999999999</v>
      </c>
      <c r="AC501" s="26"/>
      <c r="AD501" s="26"/>
      <c r="AE501" s="26"/>
    </row>
    <row r="502" spans="1:31" ht="31.5" x14ac:dyDescent="0.2">
      <c r="A502" s="91"/>
      <c r="B502" s="80" t="s">
        <v>344</v>
      </c>
      <c r="C502" s="28">
        <v>908</v>
      </c>
      <c r="D502" s="81" t="s">
        <v>53</v>
      </c>
      <c r="E502" s="81" t="s">
        <v>20</v>
      </c>
      <c r="F502" s="28" t="s">
        <v>343</v>
      </c>
      <c r="G502" s="30"/>
      <c r="H502" s="7"/>
      <c r="I502" s="61">
        <f>I505+I503</f>
        <v>40</v>
      </c>
      <c r="J502" s="61">
        <f t="shared" ref="J502:AB502" si="367">J505+J503</f>
        <v>0</v>
      </c>
      <c r="K502" s="61">
        <f t="shared" si="367"/>
        <v>0</v>
      </c>
      <c r="L502" s="61">
        <f t="shared" si="367"/>
        <v>0</v>
      </c>
      <c r="M502" s="75">
        <f t="shared" si="367"/>
        <v>40</v>
      </c>
      <c r="N502" s="75">
        <f t="shared" si="367"/>
        <v>0</v>
      </c>
      <c r="O502" s="75">
        <f t="shared" si="367"/>
        <v>0</v>
      </c>
      <c r="P502" s="75">
        <f t="shared" si="367"/>
        <v>0</v>
      </c>
      <c r="Q502" s="75">
        <f t="shared" si="367"/>
        <v>0</v>
      </c>
      <c r="R502" s="75">
        <f t="shared" si="367"/>
        <v>0</v>
      </c>
      <c r="S502" s="90">
        <f t="shared" si="367"/>
        <v>40</v>
      </c>
      <c r="T502" s="90">
        <f t="shared" si="367"/>
        <v>0</v>
      </c>
      <c r="U502" s="90">
        <f t="shared" si="367"/>
        <v>0</v>
      </c>
      <c r="V502" s="90">
        <f t="shared" si="367"/>
        <v>0</v>
      </c>
      <c r="W502" s="96">
        <f t="shared" si="367"/>
        <v>40</v>
      </c>
      <c r="X502" s="96">
        <f t="shared" si="367"/>
        <v>0</v>
      </c>
      <c r="Y502" s="96">
        <f t="shared" si="367"/>
        <v>0</v>
      </c>
      <c r="Z502" s="96">
        <f t="shared" ref="Z502" si="368">Z505+Z503</f>
        <v>0</v>
      </c>
      <c r="AA502" s="96"/>
      <c r="AB502" s="86">
        <f t="shared" si="367"/>
        <v>40</v>
      </c>
      <c r="AC502" s="26"/>
      <c r="AD502" s="26"/>
      <c r="AE502" s="26"/>
    </row>
    <row r="503" spans="1:31" x14ac:dyDescent="0.2">
      <c r="A503" s="91"/>
      <c r="B503" s="1" t="s">
        <v>346</v>
      </c>
      <c r="C503" s="2">
        <v>908</v>
      </c>
      <c r="D503" s="3" t="s">
        <v>53</v>
      </c>
      <c r="E503" s="3" t="s">
        <v>20</v>
      </c>
      <c r="F503" s="2" t="s">
        <v>345</v>
      </c>
      <c r="G503" s="9"/>
      <c r="H503" s="30"/>
      <c r="I503" s="61">
        <f>I504</f>
        <v>25</v>
      </c>
      <c r="J503" s="61">
        <f t="shared" ref="J503:AB503" si="369">J504</f>
        <v>0</v>
      </c>
      <c r="K503" s="61">
        <f t="shared" si="369"/>
        <v>0</v>
      </c>
      <c r="L503" s="61">
        <f t="shared" si="369"/>
        <v>0</v>
      </c>
      <c r="M503" s="75">
        <f t="shared" si="369"/>
        <v>25</v>
      </c>
      <c r="N503" s="75">
        <f t="shared" si="369"/>
        <v>0</v>
      </c>
      <c r="O503" s="75">
        <f t="shared" si="369"/>
        <v>0</v>
      </c>
      <c r="P503" s="75">
        <f t="shared" si="369"/>
        <v>0</v>
      </c>
      <c r="Q503" s="75">
        <f t="shared" si="369"/>
        <v>0</v>
      </c>
      <c r="R503" s="75">
        <f t="shared" si="369"/>
        <v>0</v>
      </c>
      <c r="S503" s="90">
        <f t="shared" si="369"/>
        <v>25</v>
      </c>
      <c r="T503" s="90">
        <f t="shared" si="369"/>
        <v>0</v>
      </c>
      <c r="U503" s="90">
        <f t="shared" si="369"/>
        <v>0</v>
      </c>
      <c r="V503" s="90">
        <f t="shared" si="369"/>
        <v>0</v>
      </c>
      <c r="W503" s="96">
        <f t="shared" si="369"/>
        <v>25</v>
      </c>
      <c r="X503" s="96">
        <f t="shared" si="369"/>
        <v>0</v>
      </c>
      <c r="Y503" s="96">
        <f t="shared" si="369"/>
        <v>0</v>
      </c>
      <c r="Z503" s="96">
        <f t="shared" si="369"/>
        <v>0</v>
      </c>
      <c r="AA503" s="96"/>
      <c r="AB503" s="86">
        <f t="shared" si="369"/>
        <v>25</v>
      </c>
      <c r="AC503" s="26"/>
      <c r="AD503" s="26"/>
      <c r="AE503" s="26"/>
    </row>
    <row r="504" spans="1:31" x14ac:dyDescent="0.2">
      <c r="A504" s="91"/>
      <c r="B504" s="8" t="s">
        <v>187</v>
      </c>
      <c r="C504" s="2">
        <v>908</v>
      </c>
      <c r="D504" s="3" t="s">
        <v>53</v>
      </c>
      <c r="E504" s="3" t="s">
        <v>20</v>
      </c>
      <c r="F504" s="2" t="s">
        <v>345</v>
      </c>
      <c r="G504" s="9">
        <v>200</v>
      </c>
      <c r="H504" s="16"/>
      <c r="I504" s="61">
        <v>25</v>
      </c>
      <c r="J504" s="65"/>
      <c r="K504" s="65"/>
      <c r="L504" s="65"/>
      <c r="M504" s="79">
        <f>I504+J504+K504+L504</f>
        <v>25</v>
      </c>
      <c r="N504" s="79"/>
      <c r="O504" s="77"/>
      <c r="P504" s="77"/>
      <c r="Q504" s="77"/>
      <c r="R504" s="77"/>
      <c r="S504" s="77">
        <f>M504+N504+O504+P504+Q504</f>
        <v>25</v>
      </c>
      <c r="T504" s="77"/>
      <c r="U504" s="77"/>
      <c r="V504" s="77"/>
      <c r="W504" s="98">
        <f>S504+T504+U504+V504</f>
        <v>25</v>
      </c>
      <c r="X504" s="98"/>
      <c r="Y504" s="98"/>
      <c r="Z504" s="98"/>
      <c r="AA504" s="98"/>
      <c r="AB504" s="65">
        <f>W504+X504+Y504+Z504</f>
        <v>25</v>
      </c>
      <c r="AC504" s="26"/>
      <c r="AD504" s="26"/>
      <c r="AE504" s="26"/>
    </row>
    <row r="505" spans="1:31" x14ac:dyDescent="0.2">
      <c r="A505" s="91"/>
      <c r="B505" s="1" t="s">
        <v>348</v>
      </c>
      <c r="C505" s="2">
        <v>908</v>
      </c>
      <c r="D505" s="3" t="s">
        <v>53</v>
      </c>
      <c r="E505" s="3" t="s">
        <v>20</v>
      </c>
      <c r="F505" s="2" t="s">
        <v>347</v>
      </c>
      <c r="G505" s="9"/>
      <c r="H505" s="16"/>
      <c r="I505" s="61">
        <f>I506</f>
        <v>15</v>
      </c>
      <c r="J505" s="61">
        <f t="shared" ref="J505:AB505" si="370">J506</f>
        <v>0</v>
      </c>
      <c r="K505" s="61">
        <f t="shared" si="370"/>
        <v>0</v>
      </c>
      <c r="L505" s="61">
        <f t="shared" si="370"/>
        <v>0</v>
      </c>
      <c r="M505" s="75">
        <f t="shared" si="370"/>
        <v>15</v>
      </c>
      <c r="N505" s="75">
        <f t="shared" si="370"/>
        <v>0</v>
      </c>
      <c r="O505" s="75">
        <f t="shared" si="370"/>
        <v>0</v>
      </c>
      <c r="P505" s="75">
        <f t="shared" si="370"/>
        <v>0</v>
      </c>
      <c r="Q505" s="75">
        <f t="shared" si="370"/>
        <v>0</v>
      </c>
      <c r="R505" s="75">
        <f t="shared" si="370"/>
        <v>0</v>
      </c>
      <c r="S505" s="90">
        <f t="shared" si="370"/>
        <v>15</v>
      </c>
      <c r="T505" s="90">
        <f t="shared" si="370"/>
        <v>0</v>
      </c>
      <c r="U505" s="90">
        <f t="shared" si="370"/>
        <v>0</v>
      </c>
      <c r="V505" s="90">
        <f t="shared" si="370"/>
        <v>0</v>
      </c>
      <c r="W505" s="96">
        <f t="shared" si="370"/>
        <v>15</v>
      </c>
      <c r="X505" s="96">
        <f t="shared" si="370"/>
        <v>0</v>
      </c>
      <c r="Y505" s="96">
        <f t="shared" si="370"/>
        <v>0</v>
      </c>
      <c r="Z505" s="96">
        <f t="shared" si="370"/>
        <v>0</v>
      </c>
      <c r="AA505" s="96"/>
      <c r="AB505" s="86">
        <f t="shared" si="370"/>
        <v>15</v>
      </c>
      <c r="AC505" s="26"/>
      <c r="AD505" s="26"/>
      <c r="AE505" s="26"/>
    </row>
    <row r="506" spans="1:31" x14ac:dyDescent="0.2">
      <c r="A506" s="91"/>
      <c r="B506" s="14" t="s">
        <v>187</v>
      </c>
      <c r="C506" s="11">
        <v>908</v>
      </c>
      <c r="D506" s="12" t="s">
        <v>53</v>
      </c>
      <c r="E506" s="12" t="s">
        <v>20</v>
      </c>
      <c r="F506" s="11" t="s">
        <v>347</v>
      </c>
      <c r="G506" s="13">
        <v>200</v>
      </c>
      <c r="H506" s="17"/>
      <c r="I506" s="63">
        <v>15</v>
      </c>
      <c r="J506" s="109"/>
      <c r="K506" s="109"/>
      <c r="L506" s="109"/>
      <c r="M506" s="110">
        <f>I506+J506+K506+L506</f>
        <v>15</v>
      </c>
      <c r="N506" s="110"/>
      <c r="O506" s="111"/>
      <c r="P506" s="111"/>
      <c r="Q506" s="111"/>
      <c r="R506" s="111"/>
      <c r="S506" s="111">
        <f>M506+N506+O506+P506+Q506</f>
        <v>15</v>
      </c>
      <c r="T506" s="111"/>
      <c r="U506" s="111"/>
      <c r="V506" s="111"/>
      <c r="W506" s="112">
        <f>S506+T506+U506+V506</f>
        <v>15</v>
      </c>
      <c r="X506" s="112"/>
      <c r="Y506" s="112"/>
      <c r="Z506" s="112"/>
      <c r="AA506" s="112"/>
      <c r="AB506" s="109">
        <f>W506+X506+Y506+Z506</f>
        <v>15</v>
      </c>
      <c r="AC506" s="26"/>
      <c r="AD506" s="26"/>
      <c r="AE506" s="26"/>
    </row>
    <row r="507" spans="1:31" ht="57" customHeight="1" x14ac:dyDescent="0.2">
      <c r="A507" s="92"/>
      <c r="B507" s="4" t="s">
        <v>107</v>
      </c>
      <c r="C507" s="5">
        <v>908</v>
      </c>
      <c r="D507" s="6" t="s">
        <v>53</v>
      </c>
      <c r="E507" s="6" t="s">
        <v>20</v>
      </c>
      <c r="F507" s="5" t="s">
        <v>229</v>
      </c>
      <c r="G507" s="7"/>
      <c r="H507" s="7"/>
      <c r="I507" s="86">
        <f t="shared" ref="I507:V507" si="371">I512</f>
        <v>100</v>
      </c>
      <c r="J507" s="86">
        <f t="shared" si="371"/>
        <v>0</v>
      </c>
      <c r="K507" s="86">
        <f t="shared" si="371"/>
        <v>0</v>
      </c>
      <c r="L507" s="86">
        <f t="shared" si="371"/>
        <v>0</v>
      </c>
      <c r="M507" s="90">
        <f t="shared" si="371"/>
        <v>100</v>
      </c>
      <c r="N507" s="90">
        <f t="shared" si="371"/>
        <v>0</v>
      </c>
      <c r="O507" s="90">
        <f t="shared" si="371"/>
        <v>0</v>
      </c>
      <c r="P507" s="90">
        <f t="shared" si="371"/>
        <v>0</v>
      </c>
      <c r="Q507" s="90">
        <f t="shared" si="371"/>
        <v>0</v>
      </c>
      <c r="R507" s="90">
        <f t="shared" si="371"/>
        <v>0</v>
      </c>
      <c r="S507" s="90">
        <f t="shared" si="371"/>
        <v>100</v>
      </c>
      <c r="T507" s="90">
        <f t="shared" si="371"/>
        <v>0</v>
      </c>
      <c r="U507" s="90">
        <f t="shared" si="371"/>
        <v>0</v>
      </c>
      <c r="V507" s="90">
        <f t="shared" si="371"/>
        <v>0</v>
      </c>
      <c r="W507" s="96">
        <f>W509+W512</f>
        <v>100</v>
      </c>
      <c r="X507" s="96">
        <f t="shared" ref="X507:AB507" si="372">X509+X512</f>
        <v>0</v>
      </c>
      <c r="Y507" s="96">
        <f t="shared" si="372"/>
        <v>0</v>
      </c>
      <c r="Z507" s="96">
        <f t="shared" si="372"/>
        <v>0</v>
      </c>
      <c r="AA507" s="96"/>
      <c r="AB507" s="86">
        <f t="shared" si="372"/>
        <v>100</v>
      </c>
      <c r="AC507" s="26"/>
      <c r="AD507" s="26"/>
      <c r="AE507" s="26"/>
    </row>
    <row r="508" spans="1:31" ht="31.5" x14ac:dyDescent="0.2">
      <c r="A508" s="108"/>
      <c r="B508" s="4" t="s">
        <v>505</v>
      </c>
      <c r="C508" s="5">
        <v>908</v>
      </c>
      <c r="D508" s="6" t="s">
        <v>53</v>
      </c>
      <c r="E508" s="6" t="s">
        <v>20</v>
      </c>
      <c r="F508" s="5" t="s">
        <v>504</v>
      </c>
      <c r="G508" s="7"/>
      <c r="H508" s="7"/>
      <c r="I508" s="86"/>
      <c r="J508" s="86"/>
      <c r="K508" s="86"/>
      <c r="L508" s="86"/>
      <c r="M508" s="90"/>
      <c r="N508" s="90"/>
      <c r="O508" s="90"/>
      <c r="P508" s="90"/>
      <c r="Q508" s="90"/>
      <c r="R508" s="90"/>
      <c r="S508" s="90"/>
      <c r="T508" s="90"/>
      <c r="U508" s="90"/>
      <c r="V508" s="90"/>
      <c r="W508" s="96">
        <f>W509+W512</f>
        <v>100</v>
      </c>
      <c r="X508" s="96">
        <f t="shared" ref="X508:AB508" si="373">X509+X512</f>
        <v>0</v>
      </c>
      <c r="Y508" s="96">
        <f t="shared" si="373"/>
        <v>0</v>
      </c>
      <c r="Z508" s="96">
        <f t="shared" si="373"/>
        <v>0</v>
      </c>
      <c r="AA508" s="96"/>
      <c r="AB508" s="86">
        <f t="shared" si="373"/>
        <v>100</v>
      </c>
      <c r="AC508" s="26"/>
      <c r="AD508" s="26"/>
      <c r="AE508" s="26"/>
    </row>
    <row r="509" spans="1:31" ht="47.25" x14ac:dyDescent="0.2">
      <c r="A509" s="108"/>
      <c r="B509" s="4" t="s">
        <v>503</v>
      </c>
      <c r="C509" s="5">
        <v>908</v>
      </c>
      <c r="D509" s="6" t="s">
        <v>53</v>
      </c>
      <c r="E509" s="6" t="s">
        <v>20</v>
      </c>
      <c r="F509" s="5" t="s">
        <v>502</v>
      </c>
      <c r="G509" s="7"/>
      <c r="H509" s="7"/>
      <c r="I509" s="86"/>
      <c r="J509" s="86"/>
      <c r="K509" s="86"/>
      <c r="L509" s="86"/>
      <c r="M509" s="90"/>
      <c r="N509" s="90"/>
      <c r="O509" s="90"/>
      <c r="P509" s="90"/>
      <c r="Q509" s="90"/>
      <c r="R509" s="90"/>
      <c r="S509" s="90"/>
      <c r="T509" s="90"/>
      <c r="U509" s="90"/>
      <c r="V509" s="90"/>
      <c r="W509" s="96">
        <f>W510+W511</f>
        <v>0</v>
      </c>
      <c r="X509" s="96">
        <f t="shared" ref="X509:AB509" si="374">X510+X511</f>
        <v>0</v>
      </c>
      <c r="Y509" s="96">
        <f t="shared" si="374"/>
        <v>100</v>
      </c>
      <c r="Z509" s="96">
        <f t="shared" si="374"/>
        <v>0</v>
      </c>
      <c r="AA509" s="96"/>
      <c r="AB509" s="86">
        <f t="shared" si="374"/>
        <v>100</v>
      </c>
      <c r="AC509" s="26"/>
      <c r="AD509" s="26"/>
      <c r="AE509" s="26"/>
    </row>
    <row r="510" spans="1:31" ht="47.25" x14ac:dyDescent="0.2">
      <c r="A510" s="108"/>
      <c r="B510" s="4" t="s">
        <v>21</v>
      </c>
      <c r="C510" s="5">
        <v>908</v>
      </c>
      <c r="D510" s="6" t="s">
        <v>53</v>
      </c>
      <c r="E510" s="6" t="s">
        <v>20</v>
      </c>
      <c r="F510" s="5" t="s">
        <v>502</v>
      </c>
      <c r="G510" s="7">
        <v>100</v>
      </c>
      <c r="H510" s="7"/>
      <c r="I510" s="86"/>
      <c r="J510" s="86"/>
      <c r="K510" s="86"/>
      <c r="L510" s="86"/>
      <c r="M510" s="90"/>
      <c r="N510" s="90"/>
      <c r="O510" s="90"/>
      <c r="P510" s="90"/>
      <c r="Q510" s="90"/>
      <c r="R510" s="90"/>
      <c r="S510" s="90"/>
      <c r="T510" s="90"/>
      <c r="U510" s="90"/>
      <c r="V510" s="90"/>
      <c r="W510" s="96">
        <v>0</v>
      </c>
      <c r="X510" s="96"/>
      <c r="Y510" s="96">
        <v>50</v>
      </c>
      <c r="Z510" s="96"/>
      <c r="AA510" s="96"/>
      <c r="AB510" s="86">
        <f>W510+X510+Y510+Z510</f>
        <v>50</v>
      </c>
      <c r="AC510" s="26"/>
      <c r="AD510" s="26"/>
      <c r="AE510" s="26"/>
    </row>
    <row r="511" spans="1:31" s="4" customFormat="1" ht="15" customHeight="1" x14ac:dyDescent="0.2">
      <c r="B511" s="4" t="s">
        <v>187</v>
      </c>
      <c r="C511" s="5">
        <v>908</v>
      </c>
      <c r="D511" s="6" t="s">
        <v>53</v>
      </c>
      <c r="E511" s="6" t="s">
        <v>20</v>
      </c>
      <c r="F511" s="5" t="s">
        <v>502</v>
      </c>
      <c r="G511" s="7">
        <v>200</v>
      </c>
      <c r="H511" s="7"/>
      <c r="I511" s="86"/>
      <c r="J511" s="86"/>
      <c r="K511" s="86"/>
      <c r="L511" s="86"/>
      <c r="M511" s="90"/>
      <c r="N511" s="90"/>
      <c r="O511" s="90"/>
      <c r="P511" s="90"/>
      <c r="Q511" s="90"/>
      <c r="R511" s="90"/>
      <c r="S511" s="90"/>
      <c r="T511" s="90"/>
      <c r="U511" s="90"/>
      <c r="V511" s="90"/>
      <c r="W511" s="96">
        <v>0</v>
      </c>
      <c r="X511" s="96"/>
      <c r="Y511" s="96">
        <v>50</v>
      </c>
      <c r="Z511" s="96"/>
      <c r="AA511" s="96"/>
      <c r="AB511" s="86">
        <f>W511+X511+Y511+Z511</f>
        <v>50</v>
      </c>
    </row>
    <row r="512" spans="1:31" ht="31.5" hidden="1" x14ac:dyDescent="0.2">
      <c r="A512" s="101"/>
      <c r="B512" s="102" t="s">
        <v>374</v>
      </c>
      <c r="C512" s="103">
        <v>908</v>
      </c>
      <c r="D512" s="43" t="s">
        <v>53</v>
      </c>
      <c r="E512" s="43" t="s">
        <v>20</v>
      </c>
      <c r="F512" s="103" t="s">
        <v>394</v>
      </c>
      <c r="G512" s="104"/>
      <c r="H512" s="104"/>
      <c r="I512" s="105">
        <f>I513</f>
        <v>100</v>
      </c>
      <c r="J512" s="105">
        <f t="shared" ref="J512:AB512" si="375">J513</f>
        <v>0</v>
      </c>
      <c r="K512" s="105">
        <f t="shared" si="375"/>
        <v>0</v>
      </c>
      <c r="L512" s="105">
        <f t="shared" si="375"/>
        <v>0</v>
      </c>
      <c r="M512" s="106">
        <f t="shared" si="375"/>
        <v>100</v>
      </c>
      <c r="N512" s="106">
        <f t="shared" si="375"/>
        <v>0</v>
      </c>
      <c r="O512" s="106">
        <f t="shared" si="375"/>
        <v>0</v>
      </c>
      <c r="P512" s="106">
        <f t="shared" si="375"/>
        <v>0</v>
      </c>
      <c r="Q512" s="106">
        <f t="shared" si="375"/>
        <v>0</v>
      </c>
      <c r="R512" s="106">
        <f t="shared" si="375"/>
        <v>0</v>
      </c>
      <c r="S512" s="106">
        <f t="shared" si="375"/>
        <v>100</v>
      </c>
      <c r="T512" s="106">
        <f t="shared" si="375"/>
        <v>0</v>
      </c>
      <c r="U512" s="106">
        <f t="shared" si="375"/>
        <v>0</v>
      </c>
      <c r="V512" s="106">
        <f t="shared" si="375"/>
        <v>0</v>
      </c>
      <c r="W512" s="107">
        <f t="shared" si="375"/>
        <v>100</v>
      </c>
      <c r="X512" s="107">
        <f t="shared" si="375"/>
        <v>0</v>
      </c>
      <c r="Y512" s="107">
        <f t="shared" si="375"/>
        <v>-100</v>
      </c>
      <c r="Z512" s="107">
        <f t="shared" si="375"/>
        <v>0</v>
      </c>
      <c r="AA512" s="107"/>
      <c r="AB512" s="105">
        <f t="shared" si="375"/>
        <v>0</v>
      </c>
      <c r="AC512" s="26"/>
      <c r="AD512" s="26"/>
      <c r="AE512" s="26"/>
    </row>
    <row r="513" spans="1:31" hidden="1" x14ac:dyDescent="0.2">
      <c r="A513" s="91"/>
      <c r="B513" s="4" t="s">
        <v>187</v>
      </c>
      <c r="C513" s="5">
        <v>908</v>
      </c>
      <c r="D513" s="6" t="s">
        <v>53</v>
      </c>
      <c r="E513" s="6" t="s">
        <v>20</v>
      </c>
      <c r="F513" s="5" t="s">
        <v>394</v>
      </c>
      <c r="G513" s="7">
        <v>200</v>
      </c>
      <c r="H513" s="7"/>
      <c r="I513" s="86">
        <v>100</v>
      </c>
      <c r="J513" s="65"/>
      <c r="K513" s="65"/>
      <c r="L513" s="65"/>
      <c r="M513" s="77">
        <f>I513+J513+K513+L513</f>
        <v>100</v>
      </c>
      <c r="N513" s="77"/>
      <c r="O513" s="77"/>
      <c r="P513" s="77"/>
      <c r="Q513" s="77"/>
      <c r="R513" s="77"/>
      <c r="S513" s="77">
        <f>M513+N513+O513+P513+Q513</f>
        <v>100</v>
      </c>
      <c r="T513" s="77"/>
      <c r="U513" s="77"/>
      <c r="V513" s="77"/>
      <c r="W513" s="98">
        <f>S513+T513+U513+V513</f>
        <v>100</v>
      </c>
      <c r="X513" s="98"/>
      <c r="Y513" s="98">
        <v>-100</v>
      </c>
      <c r="Z513" s="98"/>
      <c r="AA513" s="98"/>
      <c r="AB513" s="65">
        <f>W513+X513+Y513+Z513</f>
        <v>0</v>
      </c>
      <c r="AC513" s="26"/>
      <c r="AD513" s="26"/>
      <c r="AE513" s="26"/>
    </row>
    <row r="514" spans="1:31" x14ac:dyDescent="0.2">
      <c r="A514" s="91"/>
      <c r="B514" s="4" t="s">
        <v>393</v>
      </c>
      <c r="C514" s="5">
        <v>908</v>
      </c>
      <c r="D514" s="6" t="s">
        <v>53</v>
      </c>
      <c r="E514" s="6" t="s">
        <v>25</v>
      </c>
      <c r="F514" s="5"/>
      <c r="G514" s="7"/>
      <c r="H514" s="7"/>
      <c r="I514" s="86"/>
      <c r="J514" s="65"/>
      <c r="K514" s="65"/>
      <c r="L514" s="65"/>
      <c r="M514" s="77"/>
      <c r="N514" s="77"/>
      <c r="O514" s="77"/>
      <c r="P514" s="77"/>
      <c r="Q514" s="77"/>
      <c r="R514" s="77"/>
      <c r="S514" s="77"/>
      <c r="T514" s="77"/>
      <c r="U514" s="77"/>
      <c r="V514" s="77"/>
      <c r="W514" s="98">
        <f>W515</f>
        <v>65755.562019999998</v>
      </c>
      <c r="X514" s="98">
        <f t="shared" ref="X514:AB514" si="376">X515</f>
        <v>0</v>
      </c>
      <c r="Y514" s="98">
        <f t="shared" si="376"/>
        <v>-900</v>
      </c>
      <c r="Z514" s="98">
        <f t="shared" si="376"/>
        <v>0</v>
      </c>
      <c r="AA514" s="98"/>
      <c r="AB514" s="65">
        <f t="shared" si="376"/>
        <v>64855.562019999998</v>
      </c>
      <c r="AC514" s="26"/>
      <c r="AD514" s="26"/>
      <c r="AE514" s="26"/>
    </row>
    <row r="515" spans="1:31" ht="18.75" customHeight="1" x14ac:dyDescent="0.2">
      <c r="A515" s="91"/>
      <c r="B515" s="4" t="s">
        <v>120</v>
      </c>
      <c r="C515" s="5">
        <v>908</v>
      </c>
      <c r="D515" s="6" t="s">
        <v>53</v>
      </c>
      <c r="E515" s="6" t="s">
        <v>25</v>
      </c>
      <c r="F515" s="5" t="s">
        <v>243</v>
      </c>
      <c r="G515" s="7"/>
      <c r="H515" s="7"/>
      <c r="I515" s="86">
        <f>I516</f>
        <v>21943.4</v>
      </c>
      <c r="J515" s="86">
        <f t="shared" ref="J515:Z517" si="377">J516</f>
        <v>0</v>
      </c>
      <c r="K515" s="86">
        <f t="shared" si="377"/>
        <v>0</v>
      </c>
      <c r="L515" s="86">
        <f t="shared" si="377"/>
        <v>0</v>
      </c>
      <c r="M515" s="90">
        <f>M516+M519</f>
        <v>21943.4</v>
      </c>
      <c r="N515" s="90">
        <f t="shared" ref="N515:R515" si="378">N516+N519</f>
        <v>0</v>
      </c>
      <c r="O515" s="90">
        <f t="shared" si="378"/>
        <v>0</v>
      </c>
      <c r="P515" s="90">
        <f>P516+P519+P523</f>
        <v>400</v>
      </c>
      <c r="Q515" s="90">
        <f t="shared" si="378"/>
        <v>0</v>
      </c>
      <c r="R515" s="90">
        <f t="shared" si="378"/>
        <v>0</v>
      </c>
      <c r="S515" s="90">
        <f>S516+S519+S523+S521</f>
        <v>22343.4</v>
      </c>
      <c r="T515" s="90">
        <f t="shared" ref="T515:AB515" si="379">T516+T519+T523+T521</f>
        <v>40404.040399999998</v>
      </c>
      <c r="U515" s="90">
        <f t="shared" si="379"/>
        <v>1393.1216199999999</v>
      </c>
      <c r="V515" s="90">
        <f t="shared" si="379"/>
        <v>1615</v>
      </c>
      <c r="W515" s="96">
        <f t="shared" si="379"/>
        <v>65755.562019999998</v>
      </c>
      <c r="X515" s="96">
        <f t="shared" si="379"/>
        <v>0</v>
      </c>
      <c r="Y515" s="96">
        <f t="shared" si="379"/>
        <v>-900</v>
      </c>
      <c r="Z515" s="96">
        <f t="shared" ref="Z515" si="380">Z516+Z519+Z523+Z521</f>
        <v>0</v>
      </c>
      <c r="AA515" s="96"/>
      <c r="AB515" s="86">
        <f t="shared" si="379"/>
        <v>64855.562019999998</v>
      </c>
      <c r="AC515" s="26"/>
      <c r="AD515" s="26"/>
      <c r="AE515" s="26"/>
    </row>
    <row r="516" spans="1:31" ht="162" hidden="1" customHeight="1" x14ac:dyDescent="0.2">
      <c r="A516" s="91"/>
      <c r="B516" s="4" t="s">
        <v>391</v>
      </c>
      <c r="C516" s="5">
        <v>908</v>
      </c>
      <c r="D516" s="6" t="s">
        <v>53</v>
      </c>
      <c r="E516" s="6" t="s">
        <v>25</v>
      </c>
      <c r="F516" s="5" t="s">
        <v>389</v>
      </c>
      <c r="G516" s="7"/>
      <c r="H516" s="7"/>
      <c r="I516" s="86">
        <f>I517</f>
        <v>21943.4</v>
      </c>
      <c r="J516" s="86">
        <f t="shared" si="377"/>
        <v>0</v>
      </c>
      <c r="K516" s="86">
        <f t="shared" si="377"/>
        <v>0</v>
      </c>
      <c r="L516" s="86">
        <f t="shared" si="377"/>
        <v>0</v>
      </c>
      <c r="M516" s="90">
        <f t="shared" si="377"/>
        <v>21943.4</v>
      </c>
      <c r="N516" s="90">
        <f t="shared" si="377"/>
        <v>0</v>
      </c>
      <c r="O516" s="90">
        <f t="shared" si="377"/>
        <v>0</v>
      </c>
      <c r="P516" s="90">
        <f t="shared" si="377"/>
        <v>-21943.4</v>
      </c>
      <c r="Q516" s="90">
        <f t="shared" si="377"/>
        <v>0</v>
      </c>
      <c r="R516" s="90">
        <f t="shared" si="377"/>
        <v>0</v>
      </c>
      <c r="S516" s="90">
        <f t="shared" si="377"/>
        <v>0</v>
      </c>
      <c r="T516" s="90">
        <f t="shared" si="377"/>
        <v>0</v>
      </c>
      <c r="U516" s="90">
        <f t="shared" si="377"/>
        <v>0</v>
      </c>
      <c r="V516" s="90">
        <f t="shared" si="377"/>
        <v>0</v>
      </c>
      <c r="W516" s="96">
        <f t="shared" si="377"/>
        <v>0</v>
      </c>
      <c r="X516" s="96">
        <f t="shared" si="377"/>
        <v>0</v>
      </c>
      <c r="Y516" s="96">
        <f t="shared" si="377"/>
        <v>0</v>
      </c>
      <c r="Z516" s="96">
        <f t="shared" si="377"/>
        <v>0</v>
      </c>
      <c r="AA516" s="96"/>
      <c r="AB516" s="86">
        <f t="shared" ref="AB516:AB517" si="381">AB517</f>
        <v>0</v>
      </c>
      <c r="AC516" s="26"/>
      <c r="AD516" s="26"/>
      <c r="AE516" s="26"/>
    </row>
    <row r="517" spans="1:31" ht="37.5" hidden="1" customHeight="1" x14ac:dyDescent="0.2">
      <c r="A517" s="91"/>
      <c r="B517" s="4" t="s">
        <v>392</v>
      </c>
      <c r="C517" s="5">
        <v>908</v>
      </c>
      <c r="D517" s="6" t="s">
        <v>53</v>
      </c>
      <c r="E517" s="6" t="s">
        <v>25</v>
      </c>
      <c r="F517" s="5" t="s">
        <v>390</v>
      </c>
      <c r="G517" s="18"/>
      <c r="H517" s="7"/>
      <c r="I517" s="61">
        <f>I518</f>
        <v>21943.4</v>
      </c>
      <c r="J517" s="61">
        <f t="shared" si="377"/>
        <v>0</v>
      </c>
      <c r="K517" s="61">
        <f t="shared" si="377"/>
        <v>0</v>
      </c>
      <c r="L517" s="61">
        <f t="shared" si="377"/>
        <v>0</v>
      </c>
      <c r="M517" s="75">
        <f t="shared" si="377"/>
        <v>21943.4</v>
      </c>
      <c r="N517" s="75">
        <f t="shared" si="377"/>
        <v>0</v>
      </c>
      <c r="O517" s="75">
        <f t="shared" si="377"/>
        <v>0</v>
      </c>
      <c r="P517" s="75">
        <f t="shared" si="377"/>
        <v>-21943.4</v>
      </c>
      <c r="Q517" s="75">
        <f t="shared" si="377"/>
        <v>0</v>
      </c>
      <c r="R517" s="75">
        <f t="shared" si="377"/>
        <v>0</v>
      </c>
      <c r="S517" s="90">
        <f t="shared" si="377"/>
        <v>0</v>
      </c>
      <c r="T517" s="90">
        <f t="shared" si="377"/>
        <v>0</v>
      </c>
      <c r="U517" s="90">
        <f t="shared" si="377"/>
        <v>0</v>
      </c>
      <c r="V517" s="90">
        <f t="shared" si="377"/>
        <v>0</v>
      </c>
      <c r="W517" s="96">
        <f t="shared" si="377"/>
        <v>0</v>
      </c>
      <c r="X517" s="96">
        <f t="shared" si="377"/>
        <v>0</v>
      </c>
      <c r="Y517" s="96">
        <f t="shared" si="377"/>
        <v>0</v>
      </c>
      <c r="Z517" s="96">
        <f t="shared" si="377"/>
        <v>0</v>
      </c>
      <c r="AA517" s="96"/>
      <c r="AB517" s="86">
        <f t="shared" si="381"/>
        <v>0</v>
      </c>
      <c r="AC517" s="26"/>
      <c r="AD517" s="26"/>
      <c r="AE517" s="26"/>
    </row>
    <row r="518" spans="1:31" ht="0.75" customHeight="1" x14ac:dyDescent="0.2">
      <c r="A518" s="91"/>
      <c r="B518" s="4" t="s">
        <v>50</v>
      </c>
      <c r="C518" s="5">
        <v>908</v>
      </c>
      <c r="D518" s="6" t="s">
        <v>53</v>
      </c>
      <c r="E518" s="6" t="s">
        <v>25</v>
      </c>
      <c r="F518" s="5" t="s">
        <v>390</v>
      </c>
      <c r="G518" s="18">
        <v>400</v>
      </c>
      <c r="H518" s="7"/>
      <c r="I518" s="61">
        <v>21943.4</v>
      </c>
      <c r="J518" s="65"/>
      <c r="K518" s="65"/>
      <c r="L518" s="65"/>
      <c r="M518" s="79">
        <f>I518+J518+K518+L518</f>
        <v>21943.4</v>
      </c>
      <c r="N518" s="79"/>
      <c r="O518" s="77"/>
      <c r="P518" s="77">
        <v>-21943.4</v>
      </c>
      <c r="Q518" s="77"/>
      <c r="R518" s="77"/>
      <c r="S518" s="77">
        <f>M518+N518+O518+P518+Q518</f>
        <v>0</v>
      </c>
      <c r="T518" s="77"/>
      <c r="U518" s="77"/>
      <c r="V518" s="77"/>
      <c r="W518" s="98">
        <f>S518+T518+U518+V518</f>
        <v>0</v>
      </c>
      <c r="X518" s="98"/>
      <c r="Y518" s="98"/>
      <c r="Z518" s="98"/>
      <c r="AA518" s="98"/>
      <c r="AB518" s="65">
        <f>W518+X518+Y518+Z518</f>
        <v>0</v>
      </c>
      <c r="AC518" s="26"/>
      <c r="AD518" s="26"/>
      <c r="AE518" s="26"/>
    </row>
    <row r="519" spans="1:31" ht="35.25" customHeight="1" x14ac:dyDescent="0.2">
      <c r="A519" s="91"/>
      <c r="B519" s="4" t="s">
        <v>392</v>
      </c>
      <c r="C519" s="5">
        <v>908</v>
      </c>
      <c r="D519" s="6" t="s">
        <v>53</v>
      </c>
      <c r="E519" s="6" t="s">
        <v>25</v>
      </c>
      <c r="F519" s="5" t="s">
        <v>461</v>
      </c>
      <c r="G519" s="7"/>
      <c r="H519" s="7"/>
      <c r="I519" s="61"/>
      <c r="J519" s="78"/>
      <c r="K519" s="78"/>
      <c r="L519" s="78"/>
      <c r="M519" s="79">
        <f>M520</f>
        <v>0</v>
      </c>
      <c r="N519" s="79">
        <f t="shared" ref="N519:AB519" si="382">N520</f>
        <v>0</v>
      </c>
      <c r="O519" s="79">
        <f t="shared" si="382"/>
        <v>0</v>
      </c>
      <c r="P519" s="79">
        <f t="shared" si="382"/>
        <v>21943.4</v>
      </c>
      <c r="Q519" s="79">
        <f t="shared" si="382"/>
        <v>0</v>
      </c>
      <c r="R519" s="79">
        <f t="shared" si="382"/>
        <v>0</v>
      </c>
      <c r="S519" s="77">
        <f t="shared" si="382"/>
        <v>21943.4</v>
      </c>
      <c r="T519" s="77">
        <f t="shared" si="382"/>
        <v>0</v>
      </c>
      <c r="U519" s="77">
        <f t="shared" si="382"/>
        <v>0</v>
      </c>
      <c r="V519" s="77">
        <f t="shared" si="382"/>
        <v>0</v>
      </c>
      <c r="W519" s="98">
        <f t="shared" si="382"/>
        <v>21943.4</v>
      </c>
      <c r="X519" s="98">
        <f t="shared" si="382"/>
        <v>0</v>
      </c>
      <c r="Y519" s="98">
        <f t="shared" si="382"/>
        <v>0</v>
      </c>
      <c r="Z519" s="98">
        <f t="shared" si="382"/>
        <v>0</v>
      </c>
      <c r="AA519" s="98"/>
      <c r="AB519" s="65">
        <f t="shared" si="382"/>
        <v>21943.4</v>
      </c>
      <c r="AC519" s="26"/>
      <c r="AD519" s="26"/>
      <c r="AE519" s="26"/>
    </row>
    <row r="520" spans="1:31" ht="35.25" customHeight="1" x14ac:dyDescent="0.2">
      <c r="A520" s="91"/>
      <c r="B520" s="4" t="s">
        <v>50</v>
      </c>
      <c r="C520" s="5">
        <v>908</v>
      </c>
      <c r="D520" s="6" t="s">
        <v>53</v>
      </c>
      <c r="E520" s="6" t="s">
        <v>25</v>
      </c>
      <c r="F520" s="5" t="s">
        <v>461</v>
      </c>
      <c r="G520" s="7">
        <v>400</v>
      </c>
      <c r="H520" s="7" t="s">
        <v>462</v>
      </c>
      <c r="I520" s="61"/>
      <c r="J520" s="78"/>
      <c r="K520" s="78"/>
      <c r="L520" s="78"/>
      <c r="M520" s="79">
        <v>0</v>
      </c>
      <c r="N520" s="79"/>
      <c r="O520" s="79"/>
      <c r="P520" s="79">
        <v>21943.4</v>
      </c>
      <c r="Q520" s="79"/>
      <c r="R520" s="79"/>
      <c r="S520" s="77">
        <f>M520+N520+O520+P520+Q520</f>
        <v>21943.4</v>
      </c>
      <c r="T520" s="77"/>
      <c r="U520" s="77"/>
      <c r="V520" s="77"/>
      <c r="W520" s="98">
        <f>S520+T520+U520+V520</f>
        <v>21943.4</v>
      </c>
      <c r="X520" s="98"/>
      <c r="Y520" s="98"/>
      <c r="Z520" s="98"/>
      <c r="AA520" s="98"/>
      <c r="AB520" s="65">
        <f>W520+X520+Y520+Z520</f>
        <v>21943.4</v>
      </c>
      <c r="AC520" s="26"/>
      <c r="AD520" s="26"/>
      <c r="AE520" s="26"/>
    </row>
    <row r="521" spans="1:31" ht="35.25" customHeight="1" x14ac:dyDescent="0.2">
      <c r="A521" s="91"/>
      <c r="B521" s="4" t="s">
        <v>480</v>
      </c>
      <c r="C521" s="5">
        <v>908</v>
      </c>
      <c r="D521" s="6" t="s">
        <v>53</v>
      </c>
      <c r="E521" s="6" t="s">
        <v>25</v>
      </c>
      <c r="F521" s="5" t="s">
        <v>485</v>
      </c>
      <c r="G521" s="7"/>
      <c r="H521" s="7"/>
      <c r="I521" s="61"/>
      <c r="J521" s="78"/>
      <c r="K521" s="78"/>
      <c r="L521" s="78"/>
      <c r="M521" s="79"/>
      <c r="N521" s="79"/>
      <c r="O521" s="79"/>
      <c r="P521" s="79"/>
      <c r="Q521" s="79"/>
      <c r="R521" s="79"/>
      <c r="S521" s="77">
        <f>S522</f>
        <v>0</v>
      </c>
      <c r="T521" s="77">
        <f t="shared" ref="T521:AB521" si="383">T522</f>
        <v>40404.040399999998</v>
      </c>
      <c r="U521" s="77">
        <f t="shared" si="383"/>
        <v>408.12162000000001</v>
      </c>
      <c r="V521" s="77">
        <f t="shared" si="383"/>
        <v>0</v>
      </c>
      <c r="W521" s="98">
        <f t="shared" si="383"/>
        <v>40812.162019999996</v>
      </c>
      <c r="X521" s="98">
        <f t="shared" si="383"/>
        <v>0</v>
      </c>
      <c r="Y521" s="98">
        <f t="shared" si="383"/>
        <v>0</v>
      </c>
      <c r="Z521" s="98">
        <f t="shared" si="383"/>
        <v>0</v>
      </c>
      <c r="AA521" s="98"/>
      <c r="AB521" s="65">
        <f t="shared" si="383"/>
        <v>40812.162019999996</v>
      </c>
      <c r="AC521" s="26"/>
      <c r="AD521" s="26"/>
      <c r="AE521" s="26"/>
    </row>
    <row r="522" spans="1:31" ht="21.75" customHeight="1" x14ac:dyDescent="0.2">
      <c r="A522" s="91"/>
      <c r="B522" s="4" t="s">
        <v>187</v>
      </c>
      <c r="C522" s="5">
        <v>908</v>
      </c>
      <c r="D522" s="6" t="s">
        <v>53</v>
      </c>
      <c r="E522" s="6" t="s">
        <v>25</v>
      </c>
      <c r="F522" s="5" t="s">
        <v>485</v>
      </c>
      <c r="G522" s="7">
        <v>200</v>
      </c>
      <c r="H522" s="7" t="s">
        <v>486</v>
      </c>
      <c r="I522" s="61"/>
      <c r="J522" s="78"/>
      <c r="K522" s="78"/>
      <c r="L522" s="78"/>
      <c r="M522" s="79"/>
      <c r="N522" s="79"/>
      <c r="O522" s="79"/>
      <c r="P522" s="79"/>
      <c r="Q522" s="79"/>
      <c r="R522" s="79"/>
      <c r="S522" s="77">
        <v>0</v>
      </c>
      <c r="T522" s="77">
        <v>40404.040399999998</v>
      </c>
      <c r="U522" s="77">
        <v>408.12162000000001</v>
      </c>
      <c r="V522" s="77"/>
      <c r="W522" s="98">
        <f>S522+T522+U522+V522</f>
        <v>40812.162019999996</v>
      </c>
      <c r="X522" s="98"/>
      <c r="Y522" s="98"/>
      <c r="Z522" s="98"/>
      <c r="AA522" s="98"/>
      <c r="AB522" s="65">
        <f>W522+X522+Y522+Z522</f>
        <v>40812.162019999996</v>
      </c>
      <c r="AC522" s="26"/>
      <c r="AD522" s="26"/>
      <c r="AE522" s="26"/>
    </row>
    <row r="523" spans="1:31" ht="35.25" customHeight="1" x14ac:dyDescent="0.2">
      <c r="A523" s="91"/>
      <c r="B523" s="4" t="s">
        <v>480</v>
      </c>
      <c r="C523" s="5">
        <v>908</v>
      </c>
      <c r="D523" s="6" t="s">
        <v>53</v>
      </c>
      <c r="E523" s="6" t="s">
        <v>25</v>
      </c>
      <c r="F523" s="5" t="s">
        <v>479</v>
      </c>
      <c r="G523" s="7"/>
      <c r="H523" s="7"/>
      <c r="I523" s="61"/>
      <c r="J523" s="78"/>
      <c r="K523" s="78"/>
      <c r="L523" s="78"/>
      <c r="M523" s="79"/>
      <c r="N523" s="79"/>
      <c r="O523" s="79"/>
      <c r="P523" s="79">
        <f>P524</f>
        <v>400</v>
      </c>
      <c r="Q523" s="79"/>
      <c r="R523" s="79"/>
      <c r="S523" s="77">
        <f>S524</f>
        <v>400</v>
      </c>
      <c r="T523" s="77">
        <f t="shared" ref="T523:AB523" si="384">T524</f>
        <v>0</v>
      </c>
      <c r="U523" s="77">
        <f t="shared" si="384"/>
        <v>985</v>
      </c>
      <c r="V523" s="77">
        <f t="shared" si="384"/>
        <v>1615</v>
      </c>
      <c r="W523" s="98">
        <f t="shared" si="384"/>
        <v>3000</v>
      </c>
      <c r="X523" s="98">
        <f t="shared" si="384"/>
        <v>0</v>
      </c>
      <c r="Y523" s="98">
        <f t="shared" si="384"/>
        <v>-900</v>
      </c>
      <c r="Z523" s="98">
        <f t="shared" si="384"/>
        <v>0</v>
      </c>
      <c r="AA523" s="98"/>
      <c r="AB523" s="65">
        <f t="shared" si="384"/>
        <v>2100</v>
      </c>
      <c r="AC523" s="26"/>
      <c r="AD523" s="26"/>
      <c r="AE523" s="26"/>
    </row>
    <row r="524" spans="1:31" ht="21" customHeight="1" x14ac:dyDescent="0.2">
      <c r="A524" s="91"/>
      <c r="B524" s="8" t="s">
        <v>187</v>
      </c>
      <c r="C524" s="5">
        <v>908</v>
      </c>
      <c r="D524" s="6" t="s">
        <v>53</v>
      </c>
      <c r="E524" s="6" t="s">
        <v>25</v>
      </c>
      <c r="F524" s="5" t="s">
        <v>479</v>
      </c>
      <c r="G524" s="7">
        <v>200</v>
      </c>
      <c r="H524" s="7"/>
      <c r="I524" s="61"/>
      <c r="J524" s="78"/>
      <c r="K524" s="78"/>
      <c r="L524" s="78"/>
      <c r="M524" s="79"/>
      <c r="N524" s="79"/>
      <c r="O524" s="79"/>
      <c r="P524" s="79">
        <v>400</v>
      </c>
      <c r="Q524" s="79"/>
      <c r="R524" s="79"/>
      <c r="S524" s="77">
        <f>P524</f>
        <v>400</v>
      </c>
      <c r="T524" s="77"/>
      <c r="U524" s="77">
        <f>-400+1385</f>
        <v>985</v>
      </c>
      <c r="V524" s="77">
        <v>1615</v>
      </c>
      <c r="W524" s="98">
        <f>S524+T524+U524+V524</f>
        <v>3000</v>
      </c>
      <c r="X524" s="98"/>
      <c r="Y524" s="98">
        <v>-900</v>
      </c>
      <c r="Z524" s="98"/>
      <c r="AA524" s="98"/>
      <c r="AB524" s="65">
        <f>W524+X524+Y524+Z524</f>
        <v>2100</v>
      </c>
      <c r="AC524" s="26"/>
      <c r="AD524" s="26"/>
      <c r="AE524" s="26"/>
    </row>
    <row r="525" spans="1:31" x14ac:dyDescent="0.2">
      <c r="A525" s="91"/>
      <c r="B525" s="4" t="s">
        <v>121</v>
      </c>
      <c r="C525" s="5">
        <v>908</v>
      </c>
      <c r="D525" s="6" t="s">
        <v>47</v>
      </c>
      <c r="E525" s="6"/>
      <c r="F525" s="5"/>
      <c r="G525" s="7"/>
      <c r="H525" s="18"/>
      <c r="I525" s="61">
        <f t="shared" ref="I525:X528" si="385">I526</f>
        <v>1992.4</v>
      </c>
      <c r="J525" s="61">
        <f t="shared" si="385"/>
        <v>0</v>
      </c>
      <c r="K525" s="61">
        <f t="shared" si="385"/>
        <v>0</v>
      </c>
      <c r="L525" s="61">
        <f t="shared" si="385"/>
        <v>0</v>
      </c>
      <c r="M525" s="75">
        <f t="shared" si="385"/>
        <v>1992.4</v>
      </c>
      <c r="N525" s="75">
        <f t="shared" si="385"/>
        <v>2064</v>
      </c>
      <c r="O525" s="75">
        <f t="shared" si="385"/>
        <v>0</v>
      </c>
      <c r="P525" s="75">
        <f t="shared" si="385"/>
        <v>0</v>
      </c>
      <c r="Q525" s="75">
        <f t="shared" si="385"/>
        <v>0</v>
      </c>
      <c r="R525" s="75">
        <f t="shared" si="385"/>
        <v>0</v>
      </c>
      <c r="S525" s="90">
        <f t="shared" si="385"/>
        <v>4056.4</v>
      </c>
      <c r="T525" s="90">
        <f t="shared" si="385"/>
        <v>0</v>
      </c>
      <c r="U525" s="90">
        <f t="shared" si="385"/>
        <v>-1263.3</v>
      </c>
      <c r="V525" s="90">
        <f t="shared" si="385"/>
        <v>0</v>
      </c>
      <c r="W525" s="96">
        <f t="shared" si="385"/>
        <v>2793.1000000000004</v>
      </c>
      <c r="X525" s="96">
        <f t="shared" si="385"/>
        <v>0</v>
      </c>
      <c r="Y525" s="96">
        <f t="shared" ref="Y525:AB528" si="386">Y526</f>
        <v>0</v>
      </c>
      <c r="Z525" s="96">
        <f t="shared" si="386"/>
        <v>0</v>
      </c>
      <c r="AA525" s="96"/>
      <c r="AB525" s="86">
        <f t="shared" si="386"/>
        <v>2793.1000000000004</v>
      </c>
      <c r="AC525" s="26"/>
      <c r="AD525" s="26"/>
      <c r="AE525" s="26"/>
    </row>
    <row r="526" spans="1:31" x14ac:dyDescent="0.2">
      <c r="A526" s="91"/>
      <c r="B526" s="4" t="s">
        <v>122</v>
      </c>
      <c r="C526" s="5">
        <v>908</v>
      </c>
      <c r="D526" s="6" t="s">
        <v>47</v>
      </c>
      <c r="E526" s="6" t="s">
        <v>25</v>
      </c>
      <c r="F526" s="5"/>
      <c r="G526" s="7"/>
      <c r="H526" s="18"/>
      <c r="I526" s="61">
        <f t="shared" si="385"/>
        <v>1992.4</v>
      </c>
      <c r="J526" s="61">
        <f t="shared" si="385"/>
        <v>0</v>
      </c>
      <c r="K526" s="61">
        <f t="shared" si="385"/>
        <v>0</v>
      </c>
      <c r="L526" s="61">
        <f t="shared" si="385"/>
        <v>0</v>
      </c>
      <c r="M526" s="75">
        <f t="shared" si="385"/>
        <v>1992.4</v>
      </c>
      <c r="N526" s="75">
        <f t="shared" si="385"/>
        <v>2064</v>
      </c>
      <c r="O526" s="75">
        <f t="shared" si="385"/>
        <v>0</v>
      </c>
      <c r="P526" s="75">
        <f t="shared" si="385"/>
        <v>0</v>
      </c>
      <c r="Q526" s="75">
        <f t="shared" si="385"/>
        <v>0</v>
      </c>
      <c r="R526" s="75">
        <f t="shared" si="385"/>
        <v>0</v>
      </c>
      <c r="S526" s="90">
        <f t="shared" si="385"/>
        <v>4056.4</v>
      </c>
      <c r="T526" s="90">
        <f t="shared" si="385"/>
        <v>0</v>
      </c>
      <c r="U526" s="90">
        <f t="shared" si="385"/>
        <v>-1263.3</v>
      </c>
      <c r="V526" s="90">
        <f t="shared" si="385"/>
        <v>0</v>
      </c>
      <c r="W526" s="96">
        <f t="shared" si="385"/>
        <v>2793.1000000000004</v>
      </c>
      <c r="X526" s="96">
        <f t="shared" si="385"/>
        <v>0</v>
      </c>
      <c r="Y526" s="96">
        <f t="shared" si="386"/>
        <v>0</v>
      </c>
      <c r="Z526" s="96">
        <f t="shared" si="386"/>
        <v>0</v>
      </c>
      <c r="AA526" s="96"/>
      <c r="AB526" s="86">
        <f t="shared" si="386"/>
        <v>2793.1000000000004</v>
      </c>
      <c r="AC526" s="26"/>
      <c r="AD526" s="26"/>
      <c r="AE526" s="26"/>
    </row>
    <row r="527" spans="1:31" ht="31.5" x14ac:dyDescent="0.2">
      <c r="A527" s="91"/>
      <c r="B527" s="4" t="s">
        <v>83</v>
      </c>
      <c r="C527" s="5">
        <v>908</v>
      </c>
      <c r="D527" s="6" t="s">
        <v>47</v>
      </c>
      <c r="E527" s="6" t="s">
        <v>25</v>
      </c>
      <c r="F527" s="5" t="s">
        <v>176</v>
      </c>
      <c r="G527" s="7"/>
      <c r="H527" s="18"/>
      <c r="I527" s="61">
        <f t="shared" si="385"/>
        <v>1992.4</v>
      </c>
      <c r="J527" s="61">
        <f t="shared" si="385"/>
        <v>0</v>
      </c>
      <c r="K527" s="61">
        <f t="shared" si="385"/>
        <v>0</v>
      </c>
      <c r="L527" s="61">
        <f t="shared" si="385"/>
        <v>0</v>
      </c>
      <c r="M527" s="75">
        <f t="shared" si="385"/>
        <v>1992.4</v>
      </c>
      <c r="N527" s="75">
        <f t="shared" si="385"/>
        <v>2064</v>
      </c>
      <c r="O527" s="75">
        <f t="shared" si="385"/>
        <v>0</v>
      </c>
      <c r="P527" s="75">
        <f t="shared" si="385"/>
        <v>0</v>
      </c>
      <c r="Q527" s="75">
        <f t="shared" si="385"/>
        <v>0</v>
      </c>
      <c r="R527" s="75">
        <f t="shared" si="385"/>
        <v>0</v>
      </c>
      <c r="S527" s="90">
        <f t="shared" si="385"/>
        <v>4056.4</v>
      </c>
      <c r="T527" s="90">
        <f t="shared" si="385"/>
        <v>0</v>
      </c>
      <c r="U527" s="90">
        <f t="shared" si="385"/>
        <v>-1263.3</v>
      </c>
      <c r="V527" s="90">
        <f t="shared" si="385"/>
        <v>0</v>
      </c>
      <c r="W527" s="96">
        <f t="shared" si="385"/>
        <v>2793.1000000000004</v>
      </c>
      <c r="X527" s="96">
        <f t="shared" si="385"/>
        <v>0</v>
      </c>
      <c r="Y527" s="96">
        <f t="shared" si="386"/>
        <v>0</v>
      </c>
      <c r="Z527" s="96">
        <f t="shared" si="386"/>
        <v>0</v>
      </c>
      <c r="AA527" s="96"/>
      <c r="AB527" s="86">
        <f t="shared" si="386"/>
        <v>2793.1000000000004</v>
      </c>
      <c r="AC527" s="26"/>
      <c r="AD527" s="26"/>
      <c r="AE527" s="26"/>
    </row>
    <row r="528" spans="1:31" x14ac:dyDescent="0.2">
      <c r="A528" s="91"/>
      <c r="B528" s="4" t="s">
        <v>123</v>
      </c>
      <c r="C528" s="5">
        <v>908</v>
      </c>
      <c r="D528" s="6" t="s">
        <v>47</v>
      </c>
      <c r="E528" s="6" t="s">
        <v>25</v>
      </c>
      <c r="F528" s="5" t="s">
        <v>323</v>
      </c>
      <c r="G528" s="7"/>
      <c r="H528" s="18"/>
      <c r="I528" s="61">
        <f t="shared" si="385"/>
        <v>1992.4</v>
      </c>
      <c r="J528" s="61">
        <f t="shared" si="385"/>
        <v>0</v>
      </c>
      <c r="K528" s="61">
        <f t="shared" si="385"/>
        <v>0</v>
      </c>
      <c r="L528" s="61">
        <f t="shared" si="385"/>
        <v>0</v>
      </c>
      <c r="M528" s="75">
        <f t="shared" si="385"/>
        <v>1992.4</v>
      </c>
      <c r="N528" s="75">
        <f t="shared" si="385"/>
        <v>2064</v>
      </c>
      <c r="O528" s="75">
        <f t="shared" si="385"/>
        <v>0</v>
      </c>
      <c r="P528" s="75">
        <f t="shared" si="385"/>
        <v>0</v>
      </c>
      <c r="Q528" s="75">
        <f t="shared" si="385"/>
        <v>0</v>
      </c>
      <c r="R528" s="75">
        <f t="shared" si="385"/>
        <v>0</v>
      </c>
      <c r="S528" s="90">
        <f t="shared" si="385"/>
        <v>4056.4</v>
      </c>
      <c r="T528" s="90">
        <f t="shared" si="385"/>
        <v>0</v>
      </c>
      <c r="U528" s="90">
        <f t="shared" si="385"/>
        <v>-1263.3</v>
      </c>
      <c r="V528" s="90">
        <f t="shared" si="385"/>
        <v>0</v>
      </c>
      <c r="W528" s="96">
        <f t="shared" si="385"/>
        <v>2793.1000000000004</v>
      </c>
      <c r="X528" s="96">
        <f t="shared" si="385"/>
        <v>0</v>
      </c>
      <c r="Y528" s="96">
        <f t="shared" si="386"/>
        <v>0</v>
      </c>
      <c r="Z528" s="96">
        <f t="shared" si="386"/>
        <v>0</v>
      </c>
      <c r="AA528" s="96"/>
      <c r="AB528" s="86">
        <f t="shared" si="386"/>
        <v>2793.1000000000004</v>
      </c>
      <c r="AC528" s="26"/>
      <c r="AD528" s="26"/>
      <c r="AE528" s="26"/>
    </row>
    <row r="529" spans="1:31" ht="16.5" thickBot="1" x14ac:dyDescent="0.25">
      <c r="A529" s="92"/>
      <c r="B529" s="20" t="s">
        <v>23</v>
      </c>
      <c r="C529" s="21">
        <v>908</v>
      </c>
      <c r="D529" s="22" t="s">
        <v>47</v>
      </c>
      <c r="E529" s="22" t="s">
        <v>25</v>
      </c>
      <c r="F529" s="21" t="s">
        <v>323</v>
      </c>
      <c r="G529" s="23">
        <v>800</v>
      </c>
      <c r="H529" s="24"/>
      <c r="I529" s="63">
        <v>1992.4</v>
      </c>
      <c r="J529" s="109"/>
      <c r="K529" s="109"/>
      <c r="L529" s="109"/>
      <c r="M529" s="110">
        <f>I529+J529+K529+L529</f>
        <v>1992.4</v>
      </c>
      <c r="N529" s="110">
        <v>2064</v>
      </c>
      <c r="O529" s="77"/>
      <c r="P529" s="77"/>
      <c r="Q529" s="77"/>
      <c r="R529" s="77"/>
      <c r="S529" s="77">
        <f>M529+N529+O529+P529+Q529</f>
        <v>4056.4</v>
      </c>
      <c r="T529" s="77"/>
      <c r="U529" s="77">
        <v>-1263.3</v>
      </c>
      <c r="V529" s="77"/>
      <c r="W529" s="98">
        <f>S529+T529+U529+V529</f>
        <v>2793.1000000000004</v>
      </c>
      <c r="X529" s="98"/>
      <c r="Y529" s="98"/>
      <c r="Z529" s="98"/>
      <c r="AA529" s="98"/>
      <c r="AB529" s="65">
        <f>W529+X529+Y529+Z529</f>
        <v>2793.1000000000004</v>
      </c>
      <c r="AC529" s="26"/>
      <c r="AD529" s="26"/>
      <c r="AE529" s="26"/>
    </row>
    <row r="530" spans="1:31" ht="16.5" thickBot="1" x14ac:dyDescent="0.25">
      <c r="A530" s="94"/>
      <c r="B530" s="69" t="s">
        <v>64</v>
      </c>
      <c r="C530" s="66" t="s">
        <v>0</v>
      </c>
      <c r="D530" s="66" t="s">
        <v>0</v>
      </c>
      <c r="E530" s="66" t="s">
        <v>0</v>
      </c>
      <c r="F530" s="66" t="s">
        <v>0</v>
      </c>
      <c r="G530" s="67" t="s">
        <v>0</v>
      </c>
      <c r="H530" s="68"/>
      <c r="I530" s="64">
        <f t="shared" ref="I530:AB530" si="387">I9+I20+I126+I158+I311+I325</f>
        <v>609334.17999999993</v>
      </c>
      <c r="J530" s="64">
        <f t="shared" si="387"/>
        <v>2861.1999999999994</v>
      </c>
      <c r="K530" s="70">
        <f t="shared" si="387"/>
        <v>4789.7</v>
      </c>
      <c r="L530" s="70">
        <f t="shared" si="387"/>
        <v>321.02</v>
      </c>
      <c r="M530" s="132">
        <f t="shared" si="387"/>
        <v>617306.09999999986</v>
      </c>
      <c r="N530" s="132">
        <f t="shared" si="387"/>
        <v>10000</v>
      </c>
      <c r="O530" s="132">
        <f t="shared" si="387"/>
        <v>20468.78715</v>
      </c>
      <c r="P530" s="132">
        <f t="shared" si="387"/>
        <v>0</v>
      </c>
      <c r="Q530" s="132">
        <f t="shared" si="387"/>
        <v>4.7E-2</v>
      </c>
      <c r="R530" s="132">
        <f t="shared" si="387"/>
        <v>1064.10718</v>
      </c>
      <c r="S530" s="133">
        <f t="shared" si="387"/>
        <v>648839.04132999992</v>
      </c>
      <c r="T530" s="133">
        <f t="shared" si="387"/>
        <v>54216.352719999995</v>
      </c>
      <c r="U530" s="133">
        <f t="shared" si="387"/>
        <v>0</v>
      </c>
      <c r="V530" s="133">
        <f t="shared" si="387"/>
        <v>3419.1</v>
      </c>
      <c r="W530" s="134">
        <f t="shared" si="387"/>
        <v>706474.49404999986</v>
      </c>
      <c r="X530" s="134">
        <f t="shared" si="387"/>
        <v>100</v>
      </c>
      <c r="Y530" s="134">
        <f t="shared" si="387"/>
        <v>0</v>
      </c>
      <c r="Z530" s="134">
        <f t="shared" si="387"/>
        <v>2250.1</v>
      </c>
      <c r="AA530" s="134">
        <f t="shared" si="387"/>
        <v>5800</v>
      </c>
      <c r="AB530" s="138">
        <f t="shared" si="387"/>
        <v>729890.41405000002</v>
      </c>
      <c r="AC530" s="135"/>
      <c r="AD530" s="26"/>
      <c r="AE530" s="26"/>
    </row>
    <row r="531" spans="1:31" ht="0.75" customHeight="1" x14ac:dyDescent="0.2">
      <c r="A531" s="26"/>
    </row>
    <row r="532" spans="1:31" ht="18.75" customHeight="1" x14ac:dyDescent="0.2">
      <c r="A532" s="26"/>
      <c r="AC532" s="116"/>
    </row>
    <row r="533" spans="1:31" ht="31.5" customHeight="1" x14ac:dyDescent="0.2">
      <c r="B533" s="82" t="s">
        <v>329</v>
      </c>
      <c r="C533" s="143" t="s">
        <v>496</v>
      </c>
      <c r="D533" s="143"/>
      <c r="E533" s="143"/>
      <c r="F533" s="143"/>
      <c r="G533" s="143"/>
      <c r="H533" s="140"/>
      <c r="K533" s="115"/>
      <c r="V533" s="115">
        <f>T530+V530</f>
        <v>57635.452719999994</v>
      </c>
    </row>
  </sheetData>
  <autoFilter ref="A8:I530"/>
  <mergeCells count="6">
    <mergeCell ref="D2:G2"/>
    <mergeCell ref="A5:G5"/>
    <mergeCell ref="C533:G533"/>
    <mergeCell ref="A7:H7"/>
    <mergeCell ref="B6:H6"/>
    <mergeCell ref="D3:G3"/>
  </mergeCells>
  <pageMargins left="0.23622047244094491" right="0.15748031496062992" top="0.15748031496062992" bottom="0.15748031496062992" header="0.31496062992125984" footer="0.55118110236220474"/>
  <pageSetup paperSize="9" scale="53" fitToHeight="9" orientation="portrait" useFirstPageNumber="1" r:id="rId1"/>
  <headerFooter>
    <oddHeader xml:space="preserve">&amp;CСтраница &amp;P </oddHeader>
  </headerFooter>
  <rowBreaks count="4" manualBreakCount="4">
    <brk id="310" max="27" man="1"/>
    <brk id="375" max="27" man="1"/>
    <brk id="443" max="27" man="1"/>
    <brk id="520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2019-10-01T06:54:20Z</dcterms:modified>
</cp:coreProperties>
</file>