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'Лист1'!$A$1:$J$69</definedName>
  </definedNames>
  <calcPr fullCalcOnLoad="1"/>
</workbook>
</file>

<file path=xl/sharedStrings.xml><?xml version="1.0" encoding="utf-8"?>
<sst xmlns="http://schemas.openxmlformats.org/spreadsheetml/2006/main" count="148" uniqueCount="131">
  <si>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</si>
  <si>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</si>
  <si>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</si>
  <si>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</si>
  <si>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</si>
  <si>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</si>
  <si>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</si>
  <si>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</si>
  <si>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</si>
  <si>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</si>
  <si>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</si>
  <si>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</si>
  <si>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</si>
  <si>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</si>
  <si>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</si>
  <si>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</si>
  <si>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</si>
  <si>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</si>
  <si>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</si>
  <si>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</si>
  <si>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</si>
  <si>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</si>
  <si>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</si>
  <si>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</si>
  <si>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</si>
  <si>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</si>
  <si>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</si>
  <si>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</si>
  <si>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</si>
  <si>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</si>
  <si>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</si>
  <si>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</si>
  <si>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</si>
  <si>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</si>
  <si>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</si>
  <si>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</si>
  <si>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</si>
  <si>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</si>
  <si>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</si>
  <si>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</si>
  <si>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</si>
  <si>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</si>
  <si>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</si>
  <si>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</si>
  <si>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</si>
  <si>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</si>
  <si>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</si>
  <si>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</si>
  <si>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</si>
  <si>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</si>
  <si>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</si>
  <si>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</si>
  <si>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</si>
  <si>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</si>
  <si>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</si>
  <si>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</si>
  <si>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</si>
  <si>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</si>
  <si>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</si>
  <si>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</si>
  <si>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</si>
  <si>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</si>
  <si>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</si>
  <si>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</si>
  <si>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</si>
  <si>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</si>
  <si>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</si>
  <si>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</si>
  <si>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</si>
  <si>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</si>
  <si>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</si>
  <si>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</si>
  <si>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</si>
  <si>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</si>
  <si>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</si>
  <si>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Г.Тхайцухов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</si>
  <si>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</si>
  <si>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</si>
  <si>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</si>
  <si>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</si>
  <si>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</si>
  <si>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2 02 15001 05 0000 151</t>
  </si>
  <si>
    <t>2 02 10000 00 0000 151</t>
  </si>
  <si>
    <t>2 02 30000 00 0000 151</t>
  </si>
  <si>
    <t>2 02 30024 05 0000 151</t>
  </si>
  <si>
    <t>2 02 30027 05 0000 151</t>
  </si>
  <si>
    <t>2 02 30029 05 0000 151</t>
  </si>
  <si>
    <t>2 02 35082 05 0000 151</t>
  </si>
  <si>
    <t>2 02 40000 00 0000 151</t>
  </si>
  <si>
    <t>2 02 40014 05 0000 151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</si>
  <si>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</si>
  <si>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</si>
  <si>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</si>
  <si>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</si>
  <si>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2 02 20000 00 0000 151</t>
  </si>
  <si>
    <t>Субсидии бюджетам субъектов Российской Федерации и муниципальным образованиям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</si>
  <si>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</si>
  <si>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</si>
  <si>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А.Хаджимова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</si>
  <si>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</si>
  <si>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</si>
  <si>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</si>
  <si>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</si>
  <si>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</si>
  <si>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</si>
  <si>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</si>
  <si>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</si>
  <si>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</si>
  <si>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Управляющий делами  Совета народных депутатов муниципального образования "Гиагинский район"                                                      </t>
  </si>
  <si>
    <t xml:space="preserve"> 1 11 05325 05 0000 120</t>
  </si>
  <si>
    <t>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</si>
  <si>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</si>
  <si>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</si>
  <si>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</si>
  <si>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2 02 49999 05 0000 151</t>
  </si>
  <si>
    <t>Прочие межбюджетные трансферты, передаваемые бюджетам муниципальных районов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</si>
  <si>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</si>
  <si>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</si>
  <si>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2 02 25495 05 0000 151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</si>
  <si>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</si>
  <si>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Поступления доходов в  бюджет муниципального образования   "Гиагинский район" на плановый период 2021 и 2022 годов</t>
  </si>
  <si>
    <t>2 02 25097 05 0000 150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</si>
  <si>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</si>
  <si>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</si>
  <si>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Е.Деркачева</t>
  </si>
  <si>
    <t>2 02 25497 05 0000 150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</si>
  <si>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</si>
  <si>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</si>
  <si>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</si>
  <si>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</si>
  <si>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Приложение № 2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"18" декабря 2019 года № 286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</si>
</sst>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name val="Times New Roman"/>
      <family val="1"/>
    </font>
    <font>
      <sz val="11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2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2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3" fillId="0" borderId="11" xfId="0" applyFont="1" applyBorder="1" applyAlignment="1">
      <alignment wrapText="1"/>
    </xf>
    <xf numFmtId="0" fontId="52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184" fontId="1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SheetLayoutView="100" zoomScalePageLayoutView="0" workbookViewId="0" topLeftCell="A59">
      <selection activeCell="I1" sqref="I1:J2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6.00390625" style="0" customWidth="1"/>
    <col min="10" max="10" width="15.00390625" style="0" customWidth="1"/>
    <col min="11" max="11" width="14.125" style="0" customWidth="1"/>
    <col min="12" max="12" width="37.625" style="0" customWidth="1"/>
  </cols>
  <sheetData>
    <row r="1" spans="1:12" ht="84.75" customHeight="1">
      <c r="A1" s="63"/>
      <c r="B1" s="63"/>
      <c r="C1" s="41" t="s">
        <v>91</v>
      </c>
      <c r="D1" s="41"/>
      <c r="E1" s="41" t="s">
        <v>99</v>
      </c>
      <c r="F1" s="41"/>
      <c r="G1" s="41" t="s">
        <v>101</v>
      </c>
      <c r="H1" s="41"/>
      <c r="I1" s="67" t="s">
        <v>130</v>
      </c>
      <c r="J1" s="68"/>
      <c r="K1" s="41"/>
      <c r="L1" s="41"/>
    </row>
    <row r="2" spans="1:12" ht="21.75" customHeight="1" hidden="1">
      <c r="A2" s="64"/>
      <c r="B2" s="64"/>
      <c r="C2" s="24" t="s">
        <v>90</v>
      </c>
      <c r="D2" s="24"/>
      <c r="E2" s="24" t="s">
        <v>90</v>
      </c>
      <c r="F2" s="24"/>
      <c r="G2" s="24" t="s">
        <v>90</v>
      </c>
      <c r="H2" s="24"/>
      <c r="I2" s="68"/>
      <c r="J2" s="68"/>
      <c r="K2" s="24"/>
      <c r="L2" s="24"/>
    </row>
    <row r="3" spans="1:12" ht="33" customHeight="1">
      <c r="A3" s="65" t="s">
        <v>120</v>
      </c>
      <c r="B3" s="65"/>
      <c r="C3" s="65"/>
      <c r="D3" s="66"/>
      <c r="E3" s="66"/>
      <c r="F3" s="64"/>
      <c r="G3" s="64"/>
      <c r="H3" s="64"/>
      <c r="I3" s="64"/>
      <c r="J3" s="64"/>
      <c r="K3" s="51"/>
      <c r="L3" s="51"/>
    </row>
    <row r="4" spans="1:12" ht="18" customHeight="1">
      <c r="A4" s="8"/>
      <c r="B4" s="8"/>
      <c r="C4" s="19" t="s">
        <v>38</v>
      </c>
      <c r="D4" s="19" t="s">
        <v>38</v>
      </c>
      <c r="E4" s="19" t="s">
        <v>38</v>
      </c>
      <c r="F4" s="19" t="s">
        <v>38</v>
      </c>
      <c r="G4" s="19" t="s">
        <v>38</v>
      </c>
      <c r="H4" s="19" t="s">
        <v>38</v>
      </c>
      <c r="I4" s="19"/>
      <c r="J4" s="19" t="s">
        <v>38</v>
      </c>
      <c r="K4" s="19"/>
      <c r="L4" s="19"/>
    </row>
    <row r="5" spans="1:12" ht="31.5">
      <c r="A5" s="5" t="s">
        <v>17</v>
      </c>
      <c r="B5" s="21" t="s">
        <v>0</v>
      </c>
      <c r="C5" s="21" t="s">
        <v>37</v>
      </c>
      <c r="D5" s="21" t="s">
        <v>37</v>
      </c>
      <c r="E5" s="21" t="s">
        <v>37</v>
      </c>
      <c r="F5" s="21" t="s">
        <v>37</v>
      </c>
      <c r="G5" s="21" t="s">
        <v>37</v>
      </c>
      <c r="H5" s="21" t="s">
        <v>37</v>
      </c>
      <c r="I5" s="21">
        <v>2021</v>
      </c>
      <c r="J5" s="21">
        <v>2022</v>
      </c>
      <c r="K5" s="52"/>
      <c r="L5" s="52"/>
    </row>
    <row r="6" spans="1:12" ht="18.75">
      <c r="A6" s="36" t="s">
        <v>25</v>
      </c>
      <c r="B6" s="9" t="s">
        <v>1</v>
      </c>
      <c r="C6" s="10">
        <f aca="true" t="shared" si="0" ref="C6:I6">C7+C25</f>
        <v>126228.961</v>
      </c>
      <c r="D6" s="10">
        <f t="shared" si="0"/>
        <v>12520.7</v>
      </c>
      <c r="E6" s="44">
        <f t="shared" si="0"/>
        <v>138749.661</v>
      </c>
      <c r="F6" s="44">
        <f t="shared" si="0"/>
        <v>0</v>
      </c>
      <c r="G6" s="10">
        <f t="shared" si="0"/>
        <v>138749.661</v>
      </c>
      <c r="H6" s="44">
        <f t="shared" si="0"/>
        <v>0</v>
      </c>
      <c r="I6" s="10">
        <f t="shared" si="0"/>
        <v>170428</v>
      </c>
      <c r="J6" s="10">
        <f>J7+J25</f>
        <v>176595.852</v>
      </c>
      <c r="K6" s="53"/>
      <c r="L6" s="53"/>
    </row>
    <row r="7" spans="1:12" ht="18.75">
      <c r="A7" s="36"/>
      <c r="B7" s="9" t="s">
        <v>36</v>
      </c>
      <c r="C7" s="10">
        <f aca="true" t="shared" si="1" ref="C7:I7">C8+C15+C20+C22+C10</f>
        <v>86793.461</v>
      </c>
      <c r="D7" s="10">
        <f t="shared" si="1"/>
        <v>4518.3</v>
      </c>
      <c r="E7" s="44">
        <f t="shared" si="1"/>
        <v>91311.761</v>
      </c>
      <c r="F7" s="44">
        <f t="shared" si="1"/>
        <v>0</v>
      </c>
      <c r="G7" s="10">
        <f t="shared" si="1"/>
        <v>91311.761</v>
      </c>
      <c r="H7" s="44">
        <f t="shared" si="1"/>
        <v>0</v>
      </c>
      <c r="I7" s="10">
        <f t="shared" si="1"/>
        <v>124075</v>
      </c>
      <c r="J7" s="10">
        <f>J8+J15+J20+J22+J10</f>
        <v>130301.3</v>
      </c>
      <c r="K7" s="53"/>
      <c r="L7" s="53"/>
    </row>
    <row r="8" spans="1:12" ht="18.75">
      <c r="A8" s="36" t="s">
        <v>26</v>
      </c>
      <c r="B8" s="22" t="s">
        <v>40</v>
      </c>
      <c r="C8" s="11">
        <f aca="true" t="shared" si="2" ref="C8:J8">C9</f>
        <v>38633</v>
      </c>
      <c r="D8" s="11">
        <f t="shared" si="2"/>
        <v>1967</v>
      </c>
      <c r="E8" s="45">
        <f t="shared" si="2"/>
        <v>40600</v>
      </c>
      <c r="F8" s="45">
        <f t="shared" si="2"/>
        <v>0</v>
      </c>
      <c r="G8" s="11">
        <f t="shared" si="2"/>
        <v>40600</v>
      </c>
      <c r="H8" s="45">
        <f t="shared" si="2"/>
        <v>0</v>
      </c>
      <c r="I8" s="11">
        <f t="shared" si="2"/>
        <v>61564.8</v>
      </c>
      <c r="J8" s="11">
        <f t="shared" si="2"/>
        <v>65572.7</v>
      </c>
      <c r="K8" s="54"/>
      <c r="L8" s="54"/>
    </row>
    <row r="9" spans="1:12" ht="18.75">
      <c r="A9" s="37" t="s">
        <v>54</v>
      </c>
      <c r="B9" s="12" t="s">
        <v>2</v>
      </c>
      <c r="C9" s="13">
        <v>38633</v>
      </c>
      <c r="D9" s="13">
        <v>1967</v>
      </c>
      <c r="E9" s="46">
        <f>D9+C9</f>
        <v>40600</v>
      </c>
      <c r="F9" s="46">
        <v>0</v>
      </c>
      <c r="G9" s="13">
        <f>F9+E9</f>
        <v>40600</v>
      </c>
      <c r="H9" s="46">
        <v>0</v>
      </c>
      <c r="I9" s="13">
        <v>61564.8</v>
      </c>
      <c r="J9" s="13">
        <v>65572.7</v>
      </c>
      <c r="K9" s="55"/>
      <c r="L9" s="55"/>
    </row>
    <row r="10" spans="1:12" ht="31.5">
      <c r="A10" s="36" t="s">
        <v>55</v>
      </c>
      <c r="B10" s="20" t="s">
        <v>39</v>
      </c>
      <c r="C10" s="27">
        <f aca="true" t="shared" si="3" ref="C10:I10">C11+C12+C13+C14</f>
        <v>113.161</v>
      </c>
      <c r="D10" s="27">
        <f t="shared" si="3"/>
        <v>0</v>
      </c>
      <c r="E10" s="47">
        <f t="shared" si="3"/>
        <v>113.161</v>
      </c>
      <c r="F10" s="47">
        <f t="shared" si="3"/>
        <v>0</v>
      </c>
      <c r="G10" s="27">
        <f t="shared" si="3"/>
        <v>113.161</v>
      </c>
      <c r="H10" s="47">
        <f t="shared" si="3"/>
        <v>0</v>
      </c>
      <c r="I10" s="27">
        <f t="shared" si="3"/>
        <v>494</v>
      </c>
      <c r="J10" s="27">
        <f>J11+J12+J13+J14</f>
        <v>494</v>
      </c>
      <c r="K10" s="56"/>
      <c r="L10" s="56"/>
    </row>
    <row r="11" spans="1:12" ht="47.25">
      <c r="A11" s="37" t="s">
        <v>21</v>
      </c>
      <c r="B11" s="12" t="s">
        <v>56</v>
      </c>
      <c r="C11" s="14">
        <v>40.152</v>
      </c>
      <c r="D11" s="14">
        <v>0</v>
      </c>
      <c r="E11" s="48">
        <v>40.152</v>
      </c>
      <c r="F11" s="48">
        <v>0</v>
      </c>
      <c r="G11" s="13">
        <f>F11+E11</f>
        <v>40.152</v>
      </c>
      <c r="H11" s="48">
        <v>0</v>
      </c>
      <c r="I11" s="13">
        <v>178.7</v>
      </c>
      <c r="J11" s="13">
        <v>178.7</v>
      </c>
      <c r="K11" s="55"/>
      <c r="L11" s="55"/>
    </row>
    <row r="12" spans="1:12" ht="63">
      <c r="A12" s="37" t="s">
        <v>22</v>
      </c>
      <c r="B12" s="12" t="s">
        <v>57</v>
      </c>
      <c r="C12" s="14">
        <v>0.609</v>
      </c>
      <c r="D12" s="14">
        <v>0</v>
      </c>
      <c r="E12" s="48">
        <v>0.609</v>
      </c>
      <c r="F12" s="48">
        <v>0</v>
      </c>
      <c r="G12" s="13">
        <f>F12+E12</f>
        <v>0.609</v>
      </c>
      <c r="H12" s="48">
        <v>0</v>
      </c>
      <c r="I12" s="13">
        <v>1.1</v>
      </c>
      <c r="J12" s="13">
        <v>1.1</v>
      </c>
      <c r="K12" s="55"/>
      <c r="L12" s="55"/>
    </row>
    <row r="13" spans="1:12" ht="47.25">
      <c r="A13" s="37" t="s">
        <v>23</v>
      </c>
      <c r="B13" s="12" t="s">
        <v>58</v>
      </c>
      <c r="C13" s="14">
        <v>87.638</v>
      </c>
      <c r="D13" s="14">
        <v>0</v>
      </c>
      <c r="E13" s="48">
        <v>87.638</v>
      </c>
      <c r="F13" s="48">
        <v>0</v>
      </c>
      <c r="G13" s="13">
        <f>F13+E13</f>
        <v>87.638</v>
      </c>
      <c r="H13" s="48">
        <v>0</v>
      </c>
      <c r="I13" s="13">
        <v>346.6</v>
      </c>
      <c r="J13" s="13">
        <v>346.6</v>
      </c>
      <c r="K13" s="55"/>
      <c r="L13" s="55"/>
    </row>
    <row r="14" spans="1:12" ht="47.25">
      <c r="A14" s="37" t="s">
        <v>24</v>
      </c>
      <c r="B14" s="12" t="s">
        <v>59</v>
      </c>
      <c r="C14" s="14">
        <v>-15.238</v>
      </c>
      <c r="D14" s="14">
        <v>0</v>
      </c>
      <c r="E14" s="48">
        <v>-15.238</v>
      </c>
      <c r="F14" s="48">
        <v>0</v>
      </c>
      <c r="G14" s="13">
        <f>F14+E14</f>
        <v>-15.238</v>
      </c>
      <c r="H14" s="48">
        <v>0</v>
      </c>
      <c r="I14" s="13">
        <v>-32.4</v>
      </c>
      <c r="J14" s="13">
        <v>-32.4</v>
      </c>
      <c r="K14" s="55"/>
      <c r="L14" s="55"/>
    </row>
    <row r="15" spans="1:12" ht="18.75">
      <c r="A15" s="36" t="s">
        <v>27</v>
      </c>
      <c r="B15" s="22" t="s">
        <v>41</v>
      </c>
      <c r="C15" s="10">
        <f aca="true" t="shared" si="4" ref="C15:I15">C16+C17+C18+C19</f>
        <v>32310.7</v>
      </c>
      <c r="D15" s="10">
        <f t="shared" si="4"/>
        <v>1977.8000000000002</v>
      </c>
      <c r="E15" s="44">
        <f t="shared" si="4"/>
        <v>34288.5</v>
      </c>
      <c r="F15" s="44">
        <f t="shared" si="4"/>
        <v>0</v>
      </c>
      <c r="G15" s="10">
        <f t="shared" si="4"/>
        <v>34288.5</v>
      </c>
      <c r="H15" s="44">
        <f t="shared" si="4"/>
        <v>0</v>
      </c>
      <c r="I15" s="10">
        <f t="shared" si="4"/>
        <v>39976.1</v>
      </c>
      <c r="J15" s="10">
        <f>J16+J17+J18+J19</f>
        <v>41782.2</v>
      </c>
      <c r="K15" s="53"/>
      <c r="L15" s="53"/>
    </row>
    <row r="16" spans="1:12" ht="18.75">
      <c r="A16" s="37" t="s">
        <v>60</v>
      </c>
      <c r="B16" s="12" t="s">
        <v>61</v>
      </c>
      <c r="C16" s="13">
        <v>9856.5</v>
      </c>
      <c r="D16" s="13">
        <v>492.5</v>
      </c>
      <c r="E16" s="46">
        <f>C16+D16</f>
        <v>10349</v>
      </c>
      <c r="F16" s="46">
        <v>0</v>
      </c>
      <c r="G16" s="13">
        <f>F16+E16</f>
        <v>10349</v>
      </c>
      <c r="H16" s="46">
        <v>0</v>
      </c>
      <c r="I16" s="13">
        <v>19526.8</v>
      </c>
      <c r="J16" s="13">
        <v>20530.5</v>
      </c>
      <c r="K16" s="55"/>
      <c r="L16" s="55"/>
    </row>
    <row r="17" spans="1:12" ht="18.75">
      <c r="A17" s="37" t="s">
        <v>62</v>
      </c>
      <c r="B17" s="15" t="s">
        <v>3</v>
      </c>
      <c r="C17" s="16">
        <v>8882.4</v>
      </c>
      <c r="D17" s="16">
        <v>88.6</v>
      </c>
      <c r="E17" s="49">
        <f>C17+D17</f>
        <v>8971</v>
      </c>
      <c r="F17" s="49">
        <v>0</v>
      </c>
      <c r="G17" s="13">
        <f>F17+E17</f>
        <v>8971</v>
      </c>
      <c r="H17" s="49">
        <v>0</v>
      </c>
      <c r="I17" s="13">
        <v>6060.8</v>
      </c>
      <c r="J17" s="13">
        <v>6359.6</v>
      </c>
      <c r="K17" s="55"/>
      <c r="L17" s="55"/>
    </row>
    <row r="18" spans="1:12" ht="18.75">
      <c r="A18" s="37" t="s">
        <v>28</v>
      </c>
      <c r="B18" s="15" t="s">
        <v>4</v>
      </c>
      <c r="C18" s="16">
        <v>13571.8</v>
      </c>
      <c r="D18" s="16">
        <v>1396.7</v>
      </c>
      <c r="E18" s="49">
        <f>C18+D18</f>
        <v>14968.5</v>
      </c>
      <c r="F18" s="49">
        <v>0</v>
      </c>
      <c r="G18" s="13">
        <f>F18+E18</f>
        <v>14968.5</v>
      </c>
      <c r="H18" s="49">
        <v>0</v>
      </c>
      <c r="I18" s="13">
        <v>14388.5</v>
      </c>
      <c r="J18" s="13">
        <v>14892.1</v>
      </c>
      <c r="K18" s="55"/>
      <c r="L18" s="55"/>
    </row>
    <row r="19" spans="1:12" ht="18.75" hidden="1">
      <c r="A19" s="37" t="s">
        <v>29</v>
      </c>
      <c r="B19" s="15" t="s">
        <v>63</v>
      </c>
      <c r="C19" s="16">
        <v>0</v>
      </c>
      <c r="D19" s="16">
        <v>0</v>
      </c>
      <c r="E19" s="49">
        <v>0</v>
      </c>
      <c r="F19" s="49">
        <v>0</v>
      </c>
      <c r="G19" s="16">
        <v>0</v>
      </c>
      <c r="H19" s="49">
        <v>0</v>
      </c>
      <c r="I19" s="16">
        <v>0</v>
      </c>
      <c r="J19" s="16">
        <v>0</v>
      </c>
      <c r="K19" s="57"/>
      <c r="L19" s="57"/>
    </row>
    <row r="20" spans="1:12" ht="18.75">
      <c r="A20" s="36" t="s">
        <v>30</v>
      </c>
      <c r="B20" s="22" t="s">
        <v>42</v>
      </c>
      <c r="C20" s="10">
        <f aca="true" t="shared" si="5" ref="C20:J20">C21</f>
        <v>13331.6</v>
      </c>
      <c r="D20" s="10">
        <f t="shared" si="5"/>
        <v>132.4</v>
      </c>
      <c r="E20" s="44">
        <f t="shared" si="5"/>
        <v>13464</v>
      </c>
      <c r="F20" s="44">
        <f t="shared" si="5"/>
        <v>0</v>
      </c>
      <c r="G20" s="10">
        <f t="shared" si="5"/>
        <v>13464</v>
      </c>
      <c r="H20" s="44">
        <f t="shared" si="5"/>
        <v>0</v>
      </c>
      <c r="I20" s="10">
        <f t="shared" si="5"/>
        <v>19179</v>
      </c>
      <c r="J20" s="10">
        <f t="shared" si="5"/>
        <v>19591.3</v>
      </c>
      <c r="K20" s="53"/>
      <c r="L20" s="53"/>
    </row>
    <row r="21" spans="1:12" ht="18.75">
      <c r="A21" s="37" t="s">
        <v>31</v>
      </c>
      <c r="B21" s="12" t="s">
        <v>5</v>
      </c>
      <c r="C21" s="13">
        <v>13331.6</v>
      </c>
      <c r="D21" s="13">
        <v>132.4</v>
      </c>
      <c r="E21" s="46">
        <f>C21+D21</f>
        <v>13464</v>
      </c>
      <c r="F21" s="46">
        <v>0</v>
      </c>
      <c r="G21" s="13">
        <f>F21+E21</f>
        <v>13464</v>
      </c>
      <c r="H21" s="46">
        <v>0</v>
      </c>
      <c r="I21" s="13">
        <v>19179</v>
      </c>
      <c r="J21" s="13">
        <v>19591.3</v>
      </c>
      <c r="K21" s="55"/>
      <c r="L21" s="55"/>
    </row>
    <row r="22" spans="1:12" ht="18.75">
      <c r="A22" s="36" t="s">
        <v>32</v>
      </c>
      <c r="B22" s="22" t="s">
        <v>43</v>
      </c>
      <c r="C22" s="10">
        <f aca="true" t="shared" si="6" ref="C22:I22">C23+C24</f>
        <v>2405</v>
      </c>
      <c r="D22" s="10">
        <f t="shared" si="6"/>
        <v>441.1</v>
      </c>
      <c r="E22" s="44">
        <f t="shared" si="6"/>
        <v>2846.1</v>
      </c>
      <c r="F22" s="44">
        <f t="shared" si="6"/>
        <v>0</v>
      </c>
      <c r="G22" s="10">
        <f t="shared" si="6"/>
        <v>2846.1</v>
      </c>
      <c r="H22" s="44">
        <f t="shared" si="6"/>
        <v>0</v>
      </c>
      <c r="I22" s="10">
        <f t="shared" si="6"/>
        <v>2861.1</v>
      </c>
      <c r="J22" s="10">
        <f>J23+J24</f>
        <v>2861.1</v>
      </c>
      <c r="K22" s="53"/>
      <c r="L22" s="53"/>
    </row>
    <row r="23" spans="1:12" ht="31.5">
      <c r="A23" s="37" t="s">
        <v>33</v>
      </c>
      <c r="B23" s="15" t="s">
        <v>64</v>
      </c>
      <c r="C23" s="16">
        <v>2400</v>
      </c>
      <c r="D23" s="16">
        <v>441.1</v>
      </c>
      <c r="E23" s="49">
        <f>C23+D23</f>
        <v>2841.1</v>
      </c>
      <c r="F23" s="49">
        <v>0</v>
      </c>
      <c r="G23" s="13">
        <f>F23+E23</f>
        <v>2841.1</v>
      </c>
      <c r="H23" s="49">
        <v>0</v>
      </c>
      <c r="I23" s="13">
        <v>2841.1</v>
      </c>
      <c r="J23" s="13">
        <v>2841.1</v>
      </c>
      <c r="K23" s="55"/>
      <c r="L23" s="55"/>
    </row>
    <row r="24" spans="1:12" ht="18.75">
      <c r="A24" s="37" t="s">
        <v>79</v>
      </c>
      <c r="B24" s="15" t="s">
        <v>78</v>
      </c>
      <c r="C24" s="16">
        <v>5</v>
      </c>
      <c r="D24" s="16">
        <v>0</v>
      </c>
      <c r="E24" s="49">
        <v>5</v>
      </c>
      <c r="F24" s="49">
        <v>0</v>
      </c>
      <c r="G24" s="13">
        <f>F24+E24</f>
        <v>5</v>
      </c>
      <c r="H24" s="49">
        <v>0</v>
      </c>
      <c r="I24" s="13">
        <v>20</v>
      </c>
      <c r="J24" s="13">
        <v>20</v>
      </c>
      <c r="K24" s="55"/>
      <c r="L24" s="55"/>
    </row>
    <row r="25" spans="1:12" ht="18.75">
      <c r="A25" s="37"/>
      <c r="B25" s="17" t="s">
        <v>45</v>
      </c>
      <c r="C25" s="18">
        <f aca="true" t="shared" si="7" ref="C25:H25">C26+C33+C35+C38+C39</f>
        <v>39435.5</v>
      </c>
      <c r="D25" s="18">
        <f t="shared" si="7"/>
        <v>8002.4</v>
      </c>
      <c r="E25" s="50">
        <f t="shared" si="7"/>
        <v>47437.899999999994</v>
      </c>
      <c r="F25" s="50">
        <f t="shared" si="7"/>
        <v>0</v>
      </c>
      <c r="G25" s="18">
        <f t="shared" si="7"/>
        <v>47437.899999999994</v>
      </c>
      <c r="H25" s="50">
        <f t="shared" si="7"/>
        <v>0</v>
      </c>
      <c r="I25" s="18">
        <f>I26+I33+I35+I38+I39</f>
        <v>46353</v>
      </c>
      <c r="J25" s="18">
        <f>J26+J33+J35+J38+J39</f>
        <v>46294.551999999996</v>
      </c>
      <c r="K25" s="58"/>
      <c r="L25" s="58"/>
    </row>
    <row r="26" spans="1:12" ht="31.5">
      <c r="A26" s="36" t="s">
        <v>34</v>
      </c>
      <c r="B26" s="20" t="s">
        <v>44</v>
      </c>
      <c r="C26" s="10">
        <f aca="true" t="shared" si="8" ref="C26:H26">C27+C28+C29+C30+C31</f>
        <v>36473</v>
      </c>
      <c r="D26" s="10">
        <f t="shared" si="8"/>
        <v>7276</v>
      </c>
      <c r="E26" s="44">
        <f t="shared" si="8"/>
        <v>43749</v>
      </c>
      <c r="F26" s="44">
        <f t="shared" si="8"/>
        <v>0</v>
      </c>
      <c r="G26" s="10">
        <f t="shared" si="8"/>
        <v>43749</v>
      </c>
      <c r="H26" s="44">
        <f t="shared" si="8"/>
        <v>0</v>
      </c>
      <c r="I26" s="10">
        <f>I27+I28+I29+I30+I31+I32</f>
        <v>44819.7</v>
      </c>
      <c r="J26" s="10">
        <f>J27+J28+J29+J30+J31+J32</f>
        <v>44761.25199999999</v>
      </c>
      <c r="K26" s="53"/>
      <c r="L26" s="53"/>
    </row>
    <row r="27" spans="1:12" ht="31.5">
      <c r="A27" s="37" t="s">
        <v>65</v>
      </c>
      <c r="B27" s="12" t="s">
        <v>19</v>
      </c>
      <c r="C27" s="13">
        <v>148.3</v>
      </c>
      <c r="D27" s="13">
        <v>2</v>
      </c>
      <c r="E27" s="46">
        <f>C27+D27</f>
        <v>150.3</v>
      </c>
      <c r="F27" s="46">
        <v>0</v>
      </c>
      <c r="G27" s="13">
        <f>F27+E27</f>
        <v>150.3</v>
      </c>
      <c r="H27" s="46">
        <v>0</v>
      </c>
      <c r="I27" s="13">
        <v>2</v>
      </c>
      <c r="J27" s="13">
        <v>1.452</v>
      </c>
      <c r="K27" s="55"/>
      <c r="L27" s="55"/>
    </row>
    <row r="28" spans="1:12" ht="63">
      <c r="A28" s="37" t="s">
        <v>105</v>
      </c>
      <c r="B28" s="15" t="s">
        <v>104</v>
      </c>
      <c r="C28" s="16">
        <v>33686.4</v>
      </c>
      <c r="D28" s="16">
        <v>7274</v>
      </c>
      <c r="E28" s="49">
        <f>D28+C28</f>
        <v>40960.4</v>
      </c>
      <c r="F28" s="49">
        <v>0</v>
      </c>
      <c r="G28" s="13">
        <f>F28+E28</f>
        <v>40960.4</v>
      </c>
      <c r="H28" s="49">
        <v>0</v>
      </c>
      <c r="I28" s="13">
        <v>41674</v>
      </c>
      <c r="J28" s="13">
        <v>41674</v>
      </c>
      <c r="K28" s="55"/>
      <c r="L28" s="55"/>
    </row>
    <row r="29" spans="1:12" ht="63">
      <c r="A29" s="37" t="s">
        <v>6</v>
      </c>
      <c r="B29" s="15" t="s">
        <v>66</v>
      </c>
      <c r="C29" s="16">
        <v>2618.7</v>
      </c>
      <c r="D29" s="16">
        <v>0</v>
      </c>
      <c r="E29" s="49">
        <v>2618.7</v>
      </c>
      <c r="F29" s="49">
        <v>0</v>
      </c>
      <c r="G29" s="13">
        <f>F29+E29</f>
        <v>2618.7</v>
      </c>
      <c r="H29" s="49">
        <v>0</v>
      </c>
      <c r="I29" s="13">
        <v>2740.1</v>
      </c>
      <c r="J29" s="13">
        <v>2740.1</v>
      </c>
      <c r="K29" s="55"/>
      <c r="L29" s="55"/>
    </row>
    <row r="30" spans="1:12" ht="66.75" customHeight="1">
      <c r="A30" s="38" t="s">
        <v>7</v>
      </c>
      <c r="B30" s="15" t="s">
        <v>20</v>
      </c>
      <c r="C30" s="16">
        <v>19.6</v>
      </c>
      <c r="D30" s="16">
        <v>0</v>
      </c>
      <c r="E30" s="49">
        <v>19.6</v>
      </c>
      <c r="F30" s="49">
        <v>0</v>
      </c>
      <c r="G30" s="13">
        <f>F30+E30</f>
        <v>19.6</v>
      </c>
      <c r="H30" s="49">
        <v>0</v>
      </c>
      <c r="I30" s="13">
        <v>340.7</v>
      </c>
      <c r="J30" s="13">
        <v>340.7</v>
      </c>
      <c r="K30" s="55"/>
      <c r="L30" s="55"/>
    </row>
    <row r="31" spans="1:12" ht="47.25" hidden="1">
      <c r="A31" s="38" t="s">
        <v>10</v>
      </c>
      <c r="B31" s="15" t="s">
        <v>11</v>
      </c>
      <c r="C31" s="16">
        <v>0</v>
      </c>
      <c r="D31" s="16">
        <v>0</v>
      </c>
      <c r="E31" s="49">
        <v>0</v>
      </c>
      <c r="F31" s="49">
        <v>0</v>
      </c>
      <c r="G31" s="16">
        <v>0</v>
      </c>
      <c r="H31" s="49">
        <v>0</v>
      </c>
      <c r="I31" s="16">
        <v>0</v>
      </c>
      <c r="J31" s="16">
        <v>0</v>
      </c>
      <c r="K31" s="57"/>
      <c r="L31" s="57"/>
    </row>
    <row r="32" spans="1:12" ht="82.5" customHeight="1">
      <c r="A32" s="38" t="s">
        <v>109</v>
      </c>
      <c r="B32" s="15" t="s">
        <v>129</v>
      </c>
      <c r="C32" s="16">
        <v>19.6</v>
      </c>
      <c r="D32" s="16">
        <v>0</v>
      </c>
      <c r="E32" s="49">
        <v>19.6</v>
      </c>
      <c r="F32" s="49">
        <v>0</v>
      </c>
      <c r="G32" s="13">
        <f>F32+E32</f>
        <v>19.6</v>
      </c>
      <c r="H32" s="49">
        <v>0</v>
      </c>
      <c r="I32" s="13">
        <v>62.9</v>
      </c>
      <c r="J32" s="13">
        <v>5</v>
      </c>
      <c r="K32" s="55"/>
      <c r="L32" s="55"/>
    </row>
    <row r="33" spans="1:12" ht="18.75">
      <c r="A33" s="36" t="s">
        <v>67</v>
      </c>
      <c r="B33" s="20" t="s">
        <v>46</v>
      </c>
      <c r="C33" s="10">
        <f aca="true" t="shared" si="9" ref="C33:J33">C34</f>
        <v>1100</v>
      </c>
      <c r="D33" s="10">
        <f t="shared" si="9"/>
        <v>0</v>
      </c>
      <c r="E33" s="44">
        <f t="shared" si="9"/>
        <v>1100</v>
      </c>
      <c r="F33" s="44">
        <f t="shared" si="9"/>
        <v>0</v>
      </c>
      <c r="G33" s="10">
        <f t="shared" si="9"/>
        <v>1100</v>
      </c>
      <c r="H33" s="44">
        <f t="shared" si="9"/>
        <v>0</v>
      </c>
      <c r="I33" s="10">
        <f t="shared" si="9"/>
        <v>591.3</v>
      </c>
      <c r="J33" s="10">
        <f t="shared" si="9"/>
        <v>591.3</v>
      </c>
      <c r="K33" s="53"/>
      <c r="L33" s="53"/>
    </row>
    <row r="34" spans="1:12" ht="18.75">
      <c r="A34" s="37" t="s">
        <v>35</v>
      </c>
      <c r="B34" s="12" t="s">
        <v>8</v>
      </c>
      <c r="C34" s="13">
        <v>1100</v>
      </c>
      <c r="D34" s="13">
        <v>0</v>
      </c>
      <c r="E34" s="46">
        <v>1100</v>
      </c>
      <c r="F34" s="46">
        <v>0</v>
      </c>
      <c r="G34" s="13">
        <f>F34+E34</f>
        <v>1100</v>
      </c>
      <c r="H34" s="46">
        <v>0</v>
      </c>
      <c r="I34" s="13">
        <v>591.3</v>
      </c>
      <c r="J34" s="13">
        <v>591.3</v>
      </c>
      <c r="K34" s="55"/>
      <c r="L34" s="55"/>
    </row>
    <row r="35" spans="1:12" ht="18.75">
      <c r="A35" s="36" t="s">
        <v>9</v>
      </c>
      <c r="B35" s="20" t="s">
        <v>47</v>
      </c>
      <c r="C35" s="10">
        <f>C36</f>
        <v>66.3</v>
      </c>
      <c r="D35" s="10">
        <f aca="true" t="shared" si="10" ref="D35:I35">D36+D37</f>
        <v>726.4</v>
      </c>
      <c r="E35" s="44">
        <f t="shared" si="10"/>
        <v>792.6999999999999</v>
      </c>
      <c r="F35" s="44">
        <f t="shared" si="10"/>
        <v>0</v>
      </c>
      <c r="G35" s="10">
        <f t="shared" si="10"/>
        <v>792.6999999999999</v>
      </c>
      <c r="H35" s="44">
        <f t="shared" si="10"/>
        <v>0</v>
      </c>
      <c r="I35" s="10">
        <f t="shared" si="10"/>
        <v>200</v>
      </c>
      <c r="J35" s="10">
        <f>J36+J37</f>
        <v>200</v>
      </c>
      <c r="K35" s="53"/>
      <c r="L35" s="53"/>
    </row>
    <row r="36" spans="1:12" ht="47.25" customHeight="1">
      <c r="A36" s="38" t="s">
        <v>107</v>
      </c>
      <c r="B36" s="15" t="s">
        <v>106</v>
      </c>
      <c r="C36" s="16">
        <v>66.3</v>
      </c>
      <c r="D36" s="16">
        <v>0</v>
      </c>
      <c r="E36" s="49">
        <v>66.3</v>
      </c>
      <c r="F36" s="49">
        <v>0</v>
      </c>
      <c r="G36" s="13">
        <f>F36+E36</f>
        <v>66.3</v>
      </c>
      <c r="H36" s="49">
        <v>0</v>
      </c>
      <c r="I36" s="13">
        <v>200</v>
      </c>
      <c r="J36" s="13">
        <v>200</v>
      </c>
      <c r="K36" s="55"/>
      <c r="L36" s="55"/>
    </row>
    <row r="37" spans="1:12" ht="1.5" customHeight="1" hidden="1">
      <c r="A37" s="38" t="s">
        <v>92</v>
      </c>
      <c r="B37" s="15" t="s">
        <v>93</v>
      </c>
      <c r="C37" s="16">
        <v>0</v>
      </c>
      <c r="D37" s="16">
        <v>726.4</v>
      </c>
      <c r="E37" s="49">
        <f>D37+C37</f>
        <v>726.4</v>
      </c>
      <c r="F37" s="49">
        <v>0</v>
      </c>
      <c r="G37" s="13">
        <f>F37+E37</f>
        <v>726.4</v>
      </c>
      <c r="H37" s="49">
        <v>0</v>
      </c>
      <c r="I37" s="13">
        <v>0</v>
      </c>
      <c r="J37" s="13">
        <v>0</v>
      </c>
      <c r="K37" s="55"/>
      <c r="L37" s="55"/>
    </row>
    <row r="38" spans="1:12" ht="18.75">
      <c r="A38" s="36" t="s">
        <v>68</v>
      </c>
      <c r="B38" s="26" t="s">
        <v>48</v>
      </c>
      <c r="C38" s="10">
        <v>1596.2</v>
      </c>
      <c r="D38" s="10">
        <v>0</v>
      </c>
      <c r="E38" s="44">
        <v>1596.2</v>
      </c>
      <c r="F38" s="44">
        <v>0</v>
      </c>
      <c r="G38" s="10">
        <v>1596.2</v>
      </c>
      <c r="H38" s="44">
        <v>0</v>
      </c>
      <c r="I38" s="10">
        <v>630</v>
      </c>
      <c r="J38" s="10">
        <v>630</v>
      </c>
      <c r="K38" s="53"/>
      <c r="L38" s="53"/>
    </row>
    <row r="39" spans="1:12" ht="18.75">
      <c r="A39" s="36" t="s">
        <v>69</v>
      </c>
      <c r="B39" s="26" t="s">
        <v>51</v>
      </c>
      <c r="C39" s="10">
        <f aca="true" t="shared" si="11" ref="C39:J39">C40</f>
        <v>200</v>
      </c>
      <c r="D39" s="10">
        <f t="shared" si="11"/>
        <v>0</v>
      </c>
      <c r="E39" s="44">
        <f t="shared" si="11"/>
        <v>200</v>
      </c>
      <c r="F39" s="44">
        <f t="shared" si="11"/>
        <v>0</v>
      </c>
      <c r="G39" s="10">
        <f t="shared" si="11"/>
        <v>200</v>
      </c>
      <c r="H39" s="44">
        <f t="shared" si="11"/>
        <v>0</v>
      </c>
      <c r="I39" s="10">
        <f>I40</f>
        <v>112</v>
      </c>
      <c r="J39" s="10">
        <f t="shared" si="11"/>
        <v>112</v>
      </c>
      <c r="K39" s="53"/>
      <c r="L39" s="53"/>
    </row>
    <row r="40" spans="1:12" ht="18.75">
      <c r="A40" s="37" t="s">
        <v>52</v>
      </c>
      <c r="B40" s="33" t="s">
        <v>80</v>
      </c>
      <c r="C40" s="13">
        <v>200</v>
      </c>
      <c r="D40" s="13">
        <v>0</v>
      </c>
      <c r="E40" s="46">
        <v>200</v>
      </c>
      <c r="F40" s="46">
        <v>0</v>
      </c>
      <c r="G40" s="13">
        <f>F40+E40</f>
        <v>200</v>
      </c>
      <c r="H40" s="46">
        <v>0</v>
      </c>
      <c r="I40" s="13">
        <v>112</v>
      </c>
      <c r="J40" s="13">
        <v>112</v>
      </c>
      <c r="K40" s="55"/>
      <c r="L40" s="55"/>
    </row>
    <row r="41" spans="1:12" s="35" customFormat="1" ht="18.75">
      <c r="A41" s="39" t="s">
        <v>12</v>
      </c>
      <c r="B41" s="34" t="s">
        <v>49</v>
      </c>
      <c r="C41" s="27">
        <f>C43+C58+C63</f>
        <v>322571</v>
      </c>
      <c r="D41" s="27" t="e">
        <f aca="true" t="shared" si="12" ref="D41:J41">D43+D58+D63+D48</f>
        <v>#REF!</v>
      </c>
      <c r="E41" s="47" t="e">
        <f t="shared" si="12"/>
        <v>#REF!</v>
      </c>
      <c r="F41" s="47" t="e">
        <f t="shared" si="12"/>
        <v>#REF!</v>
      </c>
      <c r="G41" s="27" t="e">
        <f t="shared" si="12"/>
        <v>#REF!</v>
      </c>
      <c r="H41" s="47" t="e">
        <f t="shared" si="12"/>
        <v>#REF!</v>
      </c>
      <c r="I41" s="27">
        <f t="shared" si="12"/>
        <v>421973.5</v>
      </c>
      <c r="J41" s="27">
        <f t="shared" si="12"/>
        <v>418189.6</v>
      </c>
      <c r="K41" s="56"/>
      <c r="L41" s="56"/>
    </row>
    <row r="42" spans="1:12" s="29" customFormat="1" ht="31.5">
      <c r="A42" s="39" t="s">
        <v>72</v>
      </c>
      <c r="B42" s="31" t="s">
        <v>70</v>
      </c>
      <c r="C42" s="27">
        <f>C43+C58+C63</f>
        <v>322571</v>
      </c>
      <c r="D42" s="27" t="e">
        <f aca="true" t="shared" si="13" ref="D42:J42">D43+D58+D63+D48</f>
        <v>#REF!</v>
      </c>
      <c r="E42" s="47" t="e">
        <f t="shared" si="13"/>
        <v>#REF!</v>
      </c>
      <c r="F42" s="47" t="e">
        <f t="shared" si="13"/>
        <v>#REF!</v>
      </c>
      <c r="G42" s="27" t="e">
        <f t="shared" si="13"/>
        <v>#REF!</v>
      </c>
      <c r="H42" s="47" t="e">
        <f t="shared" si="13"/>
        <v>#REF!</v>
      </c>
      <c r="I42" s="27">
        <f t="shared" si="13"/>
        <v>421973.5</v>
      </c>
      <c r="J42" s="27">
        <f t="shared" si="13"/>
        <v>418189.6</v>
      </c>
      <c r="K42" s="56"/>
      <c r="L42" s="56"/>
    </row>
    <row r="43" spans="1:12" s="29" customFormat="1" ht="18.75">
      <c r="A43" s="39" t="s">
        <v>82</v>
      </c>
      <c r="B43" s="31" t="s">
        <v>73</v>
      </c>
      <c r="C43" s="27">
        <f>C44+C46</f>
        <v>102671</v>
      </c>
      <c r="D43" s="27">
        <f>D44+D46</f>
        <v>0</v>
      </c>
      <c r="E43" s="47">
        <f>E44+E46</f>
        <v>102671</v>
      </c>
      <c r="F43" s="47">
        <f>F44+F46</f>
        <v>0</v>
      </c>
      <c r="G43" s="27">
        <f>G44+G46+G47</f>
        <v>102671</v>
      </c>
      <c r="H43" s="47">
        <f>H44+H46+H47</f>
        <v>1500</v>
      </c>
      <c r="I43" s="27">
        <f>I44+I46+I47</f>
        <v>127726</v>
      </c>
      <c r="J43" s="27">
        <f>J44+J46+J47</f>
        <v>127881</v>
      </c>
      <c r="K43" s="56"/>
      <c r="L43" s="56"/>
    </row>
    <row r="44" spans="1:12" s="29" customFormat="1" ht="30.75" customHeight="1">
      <c r="A44" s="40" t="s">
        <v>81</v>
      </c>
      <c r="B44" s="28" t="s">
        <v>50</v>
      </c>
      <c r="C44" s="14">
        <v>102671</v>
      </c>
      <c r="D44" s="14">
        <v>0</v>
      </c>
      <c r="E44" s="48">
        <v>102671</v>
      </c>
      <c r="F44" s="48">
        <v>0</v>
      </c>
      <c r="G44" s="13">
        <f>F44+E44</f>
        <v>102671</v>
      </c>
      <c r="H44" s="48">
        <v>0</v>
      </c>
      <c r="I44" s="13">
        <v>127726</v>
      </c>
      <c r="J44" s="13">
        <v>127881</v>
      </c>
      <c r="K44" s="55"/>
      <c r="L44" s="55"/>
    </row>
    <row r="45" spans="1:12" s="29" customFormat="1" ht="31.5" customHeight="1" hidden="1">
      <c r="A45" s="40" t="s">
        <v>13</v>
      </c>
      <c r="B45" s="28" t="s">
        <v>14</v>
      </c>
      <c r="C45" s="14">
        <v>0</v>
      </c>
      <c r="D45" s="14">
        <v>0</v>
      </c>
      <c r="E45" s="48">
        <v>0</v>
      </c>
      <c r="F45" s="48">
        <v>0</v>
      </c>
      <c r="G45" s="14">
        <v>0</v>
      </c>
      <c r="H45" s="48">
        <v>0</v>
      </c>
      <c r="I45" s="14">
        <v>0</v>
      </c>
      <c r="J45" s="14">
        <v>0</v>
      </c>
      <c r="K45" s="59"/>
      <c r="L45" s="59"/>
    </row>
    <row r="46" spans="1:12" s="29" customFormat="1" ht="31.5" customHeight="1" hidden="1">
      <c r="A46" s="40" t="s">
        <v>13</v>
      </c>
      <c r="B46" s="28" t="s">
        <v>53</v>
      </c>
      <c r="C46" s="14">
        <v>0</v>
      </c>
      <c r="D46" s="14">
        <v>0</v>
      </c>
      <c r="E46" s="48">
        <v>0</v>
      </c>
      <c r="F46" s="48">
        <v>0</v>
      </c>
      <c r="G46" s="14">
        <v>0</v>
      </c>
      <c r="H46" s="48">
        <v>0</v>
      </c>
      <c r="I46" s="14">
        <v>0</v>
      </c>
      <c r="J46" s="14">
        <v>0</v>
      </c>
      <c r="K46" s="59"/>
      <c r="L46" s="59"/>
    </row>
    <row r="47" spans="1:12" s="29" customFormat="1" ht="30.75" customHeight="1" hidden="1">
      <c r="A47" s="40" t="s">
        <v>102</v>
      </c>
      <c r="B47" s="28" t="s">
        <v>103</v>
      </c>
      <c r="C47" s="14">
        <v>102671</v>
      </c>
      <c r="D47" s="14">
        <v>0</v>
      </c>
      <c r="E47" s="48">
        <v>102671</v>
      </c>
      <c r="F47" s="48">
        <v>0</v>
      </c>
      <c r="G47" s="13">
        <v>0</v>
      </c>
      <c r="H47" s="48">
        <v>1500</v>
      </c>
      <c r="I47" s="13">
        <v>0</v>
      </c>
      <c r="J47" s="13">
        <v>0</v>
      </c>
      <c r="K47" s="55"/>
      <c r="L47" s="55"/>
    </row>
    <row r="48" spans="1:12" s="29" customFormat="1" ht="31.5">
      <c r="A48" s="39" t="s">
        <v>94</v>
      </c>
      <c r="B48" s="30" t="s">
        <v>95</v>
      </c>
      <c r="C48" s="27">
        <v>0</v>
      </c>
      <c r="D48" s="27" t="e">
        <f>#REF!+#REF!+D51+#REF!</f>
        <v>#REF!</v>
      </c>
      <c r="E48" s="47" t="e">
        <f>#REF!+#REF!+E51+#REF!</f>
        <v>#REF!</v>
      </c>
      <c r="F48" s="47" t="e">
        <f>#REF!+#REF!+F51+#REF!+#REF!</f>
        <v>#REF!</v>
      </c>
      <c r="G48" s="27" t="e">
        <f>#REF!+#REF!+G51+#REF!+#REF!</f>
        <v>#REF!</v>
      </c>
      <c r="H48" s="47" t="e">
        <f>#REF!+#REF!+H51+#REF!+#REF!</f>
        <v>#REF!</v>
      </c>
      <c r="I48" s="27">
        <f>I54+I55+I56+I57</f>
        <v>16338.8</v>
      </c>
      <c r="J48" s="27">
        <f>J54+J55+J56+J57</f>
        <v>11569.599999999999</v>
      </c>
      <c r="K48" s="56"/>
      <c r="L48" s="56"/>
    </row>
    <row r="49" spans="1:12" s="42" customFormat="1" ht="31.5" hidden="1">
      <c r="A49" s="40" t="s">
        <v>116</v>
      </c>
      <c r="B49" s="28" t="s">
        <v>117</v>
      </c>
      <c r="C49" s="14">
        <v>0</v>
      </c>
      <c r="D49" s="14">
        <v>2035</v>
      </c>
      <c r="E49" s="48">
        <f aca="true" t="shared" si="14" ref="E49:E57">C49+D49</f>
        <v>2035</v>
      </c>
      <c r="F49" s="48">
        <v>0</v>
      </c>
      <c r="G49" s="13">
        <f aca="true" t="shared" si="15" ref="G49:G57">F49+E49</f>
        <v>2035</v>
      </c>
      <c r="H49" s="48">
        <v>0</v>
      </c>
      <c r="I49" s="13">
        <v>0</v>
      </c>
      <c r="J49" s="13">
        <v>0</v>
      </c>
      <c r="K49" s="55"/>
      <c r="L49" s="55"/>
    </row>
    <row r="50" spans="1:12" s="42" customFormat="1" ht="31.5" hidden="1">
      <c r="A50" s="40" t="s">
        <v>112</v>
      </c>
      <c r="B50" s="28" t="s">
        <v>113</v>
      </c>
      <c r="C50" s="14">
        <v>0</v>
      </c>
      <c r="D50" s="14">
        <v>2035</v>
      </c>
      <c r="E50" s="48">
        <f t="shared" si="14"/>
        <v>2035</v>
      </c>
      <c r="F50" s="48">
        <v>0</v>
      </c>
      <c r="G50" s="13">
        <f t="shared" si="15"/>
        <v>2035</v>
      </c>
      <c r="H50" s="48">
        <v>0</v>
      </c>
      <c r="I50" s="13">
        <v>0</v>
      </c>
      <c r="J50" s="13">
        <v>0</v>
      </c>
      <c r="K50" s="55"/>
      <c r="L50" s="55"/>
    </row>
    <row r="51" spans="1:12" s="42" customFormat="1" ht="47.25" hidden="1">
      <c r="A51" s="40" t="s">
        <v>96</v>
      </c>
      <c r="B51" s="28" t="s">
        <v>97</v>
      </c>
      <c r="C51" s="14">
        <v>0</v>
      </c>
      <c r="D51" s="14">
        <v>2035</v>
      </c>
      <c r="E51" s="48">
        <f t="shared" si="14"/>
        <v>2035</v>
      </c>
      <c r="F51" s="48">
        <v>0</v>
      </c>
      <c r="G51" s="13">
        <f t="shared" si="15"/>
        <v>2035</v>
      </c>
      <c r="H51" s="48">
        <v>0</v>
      </c>
      <c r="I51" s="13">
        <v>0</v>
      </c>
      <c r="J51" s="13">
        <v>0</v>
      </c>
      <c r="K51" s="55"/>
      <c r="L51" s="55"/>
    </row>
    <row r="52" spans="1:12" s="42" customFormat="1" ht="52.5" customHeight="1" hidden="1">
      <c r="A52" s="40" t="s">
        <v>110</v>
      </c>
      <c r="B52" s="28" t="s">
        <v>111</v>
      </c>
      <c r="C52" s="14">
        <v>0</v>
      </c>
      <c r="D52" s="14">
        <v>2035</v>
      </c>
      <c r="E52" s="48">
        <f t="shared" si="14"/>
        <v>2035</v>
      </c>
      <c r="F52" s="48">
        <v>0</v>
      </c>
      <c r="G52" s="13">
        <f t="shared" si="15"/>
        <v>2035</v>
      </c>
      <c r="H52" s="48">
        <v>0</v>
      </c>
      <c r="I52" s="13">
        <v>0</v>
      </c>
      <c r="J52" s="13">
        <v>0</v>
      </c>
      <c r="K52" s="55"/>
      <c r="L52" s="55"/>
    </row>
    <row r="53" spans="1:12" s="42" customFormat="1" ht="52.5" customHeight="1" hidden="1">
      <c r="A53" s="40" t="s">
        <v>118</v>
      </c>
      <c r="B53" s="28" t="s">
        <v>119</v>
      </c>
      <c r="C53" s="14">
        <v>0</v>
      </c>
      <c r="D53" s="14">
        <v>2035</v>
      </c>
      <c r="E53" s="48">
        <f t="shared" si="14"/>
        <v>2035</v>
      </c>
      <c r="F53" s="48">
        <v>0</v>
      </c>
      <c r="G53" s="13">
        <f t="shared" si="15"/>
        <v>2035</v>
      </c>
      <c r="H53" s="48">
        <v>0</v>
      </c>
      <c r="I53" s="13">
        <v>0</v>
      </c>
      <c r="J53" s="13">
        <v>0</v>
      </c>
      <c r="K53" s="55"/>
      <c r="L53" s="55"/>
    </row>
    <row r="54" spans="1:10" s="60" customFormat="1" ht="47.25">
      <c r="A54" s="40" t="s">
        <v>121</v>
      </c>
      <c r="B54" s="28" t="s">
        <v>97</v>
      </c>
      <c r="C54" s="14">
        <v>1900.9</v>
      </c>
      <c r="D54" s="55"/>
      <c r="E54" s="55"/>
      <c r="I54" s="61">
        <v>1663.2</v>
      </c>
      <c r="J54" s="62">
        <v>0</v>
      </c>
    </row>
    <row r="55" spans="1:10" s="60" customFormat="1" ht="31.5">
      <c r="A55" s="40" t="s">
        <v>125</v>
      </c>
      <c r="B55" s="28" t="s">
        <v>126</v>
      </c>
      <c r="C55" s="14">
        <v>1900.9</v>
      </c>
      <c r="D55" s="55"/>
      <c r="E55" s="55"/>
      <c r="I55" s="61">
        <v>2775.1</v>
      </c>
      <c r="J55" s="61">
        <v>2882.5</v>
      </c>
    </row>
    <row r="56" spans="1:12" s="42" customFormat="1" ht="47.25">
      <c r="A56" s="40" t="s">
        <v>127</v>
      </c>
      <c r="B56" s="28" t="s">
        <v>128</v>
      </c>
      <c r="C56" s="14">
        <v>0</v>
      </c>
      <c r="D56" s="14">
        <v>2035</v>
      </c>
      <c r="E56" s="48">
        <f>C56+D56</f>
        <v>2035</v>
      </c>
      <c r="F56" s="48">
        <v>0</v>
      </c>
      <c r="G56" s="13">
        <f>F56+E56</f>
        <v>2035</v>
      </c>
      <c r="H56" s="48">
        <v>0</v>
      </c>
      <c r="I56" s="13">
        <v>4582.7</v>
      </c>
      <c r="J56" s="13">
        <v>4582.7</v>
      </c>
      <c r="K56" s="55"/>
      <c r="L56" s="55"/>
    </row>
    <row r="57" spans="1:12" s="42" customFormat="1" ht="31.5">
      <c r="A57" s="40" t="s">
        <v>122</v>
      </c>
      <c r="B57" s="28" t="s">
        <v>123</v>
      </c>
      <c r="C57" s="14">
        <v>0</v>
      </c>
      <c r="D57" s="14">
        <v>2035</v>
      </c>
      <c r="E57" s="48">
        <f t="shared" si="14"/>
        <v>2035</v>
      </c>
      <c r="F57" s="48">
        <v>0</v>
      </c>
      <c r="G57" s="13">
        <f t="shared" si="15"/>
        <v>2035</v>
      </c>
      <c r="H57" s="48">
        <v>0</v>
      </c>
      <c r="I57" s="13">
        <f>7317.8</f>
        <v>7317.8</v>
      </c>
      <c r="J57" s="13">
        <v>4104.4</v>
      </c>
      <c r="K57" s="55"/>
      <c r="L57" s="55"/>
    </row>
    <row r="58" spans="1:12" s="29" customFormat="1" ht="31.5">
      <c r="A58" s="39" t="s">
        <v>83</v>
      </c>
      <c r="B58" s="30" t="s">
        <v>15</v>
      </c>
      <c r="C58" s="27">
        <f aca="true" t="shared" si="16" ref="C58:H58">SUM(C59:C62)</f>
        <v>218502.90000000002</v>
      </c>
      <c r="D58" s="27">
        <f t="shared" si="16"/>
        <v>0</v>
      </c>
      <c r="E58" s="47">
        <f t="shared" si="16"/>
        <v>218502.90000000002</v>
      </c>
      <c r="F58" s="47">
        <f t="shared" si="16"/>
        <v>3576</v>
      </c>
      <c r="G58" s="27">
        <f t="shared" si="16"/>
        <v>222078.90000000002</v>
      </c>
      <c r="H58" s="47">
        <f t="shared" si="16"/>
        <v>0</v>
      </c>
      <c r="I58" s="27">
        <f>I59+I60+I61+I62</f>
        <v>276305</v>
      </c>
      <c r="J58" s="27">
        <f>J59+J60+J61+J62</f>
        <v>277096.8</v>
      </c>
      <c r="K58" s="56"/>
      <c r="L58" s="56"/>
    </row>
    <row r="59" spans="1:12" s="29" customFormat="1" ht="31.5">
      <c r="A59" s="40" t="s">
        <v>84</v>
      </c>
      <c r="B59" s="28" t="s">
        <v>71</v>
      </c>
      <c r="C59" s="14">
        <f>20+374+346+7272.6+232.8+321+104.7+5+39437+140963+2285.9</f>
        <v>191362</v>
      </c>
      <c r="D59" s="14">
        <v>0</v>
      </c>
      <c r="E59" s="48">
        <f>20+374+346+7272.6+232.8+321+104.7+5+39437+140963+2285.9</f>
        <v>191362</v>
      </c>
      <c r="F59" s="48">
        <v>3576</v>
      </c>
      <c r="G59" s="13">
        <f>F59+E59</f>
        <v>194938</v>
      </c>
      <c r="H59" s="48">
        <v>0</v>
      </c>
      <c r="I59" s="13">
        <f>4735.8+0.5+20+197.5+566.6+588.3+557.4+8996.2+34+411.5+68525+171332</f>
        <v>255964.8</v>
      </c>
      <c r="J59" s="13">
        <f>4735.8+0.5+20+197.5+589.1+612+579.7+8996.2+34+411.5+68525+171332</f>
        <v>256033.3</v>
      </c>
      <c r="K59" s="55"/>
      <c r="L59" s="55"/>
    </row>
    <row r="60" spans="1:12" s="29" customFormat="1" ht="31.5">
      <c r="A60" s="40" t="s">
        <v>85</v>
      </c>
      <c r="B60" s="28" t="s">
        <v>77</v>
      </c>
      <c r="C60" s="14">
        <f>2945.4+10000.8</f>
        <v>12946.199999999999</v>
      </c>
      <c r="D60" s="14">
        <v>0</v>
      </c>
      <c r="E60" s="48">
        <f>2945.4+10000.8</f>
        <v>12946.199999999999</v>
      </c>
      <c r="F60" s="48">
        <v>0</v>
      </c>
      <c r="G60" s="13">
        <f>F60+E60</f>
        <v>12946.199999999999</v>
      </c>
      <c r="H60" s="48">
        <v>0</v>
      </c>
      <c r="I60" s="13">
        <f>3440.3+9906.2</f>
        <v>13346.5</v>
      </c>
      <c r="J60" s="13">
        <f>3440.3+9906.2</f>
        <v>13346.5</v>
      </c>
      <c r="K60" s="55"/>
      <c r="L60" s="55"/>
    </row>
    <row r="61" spans="1:12" s="29" customFormat="1" ht="63">
      <c r="A61" s="40" t="s">
        <v>86</v>
      </c>
      <c r="B61" s="28" t="s">
        <v>76</v>
      </c>
      <c r="C61" s="14">
        <v>2650</v>
      </c>
      <c r="D61" s="14">
        <v>0</v>
      </c>
      <c r="E61" s="48">
        <v>2650</v>
      </c>
      <c r="F61" s="48">
        <v>0</v>
      </c>
      <c r="G61" s="13">
        <f>F61+E61</f>
        <v>2650</v>
      </c>
      <c r="H61" s="48">
        <v>0</v>
      </c>
      <c r="I61" s="13">
        <v>517.2</v>
      </c>
      <c r="J61" s="13">
        <v>517.2</v>
      </c>
      <c r="K61" s="55"/>
      <c r="L61" s="55"/>
    </row>
    <row r="62" spans="1:12" s="29" customFormat="1" ht="47.25">
      <c r="A62" s="40" t="s">
        <v>87</v>
      </c>
      <c r="B62" s="28" t="s">
        <v>74</v>
      </c>
      <c r="C62" s="14">
        <f>11544.7</f>
        <v>11544.7</v>
      </c>
      <c r="D62" s="14">
        <v>0</v>
      </c>
      <c r="E62" s="48">
        <f>11544.7</f>
        <v>11544.7</v>
      </c>
      <c r="F62" s="48">
        <v>0</v>
      </c>
      <c r="G62" s="13">
        <f>F62+E62</f>
        <v>11544.7</v>
      </c>
      <c r="H62" s="48">
        <v>0</v>
      </c>
      <c r="I62" s="13">
        <v>6476.5</v>
      </c>
      <c r="J62" s="13">
        <v>7199.8</v>
      </c>
      <c r="K62" s="55"/>
      <c r="L62" s="55"/>
    </row>
    <row r="63" spans="1:12" s="29" customFormat="1" ht="18.75">
      <c r="A63" s="39" t="s">
        <v>88</v>
      </c>
      <c r="B63" s="30" t="s">
        <v>18</v>
      </c>
      <c r="C63" s="27">
        <f>C65</f>
        <v>1397.1</v>
      </c>
      <c r="D63" s="27" t="e">
        <f>D65+#REF!+#REF!</f>
        <v>#REF!</v>
      </c>
      <c r="E63" s="47" t="e">
        <f>E65+#REF!+#REF!</f>
        <v>#REF!</v>
      </c>
      <c r="F63" s="47" t="e">
        <f>F65+#REF!+#REF!</f>
        <v>#REF!</v>
      </c>
      <c r="G63" s="27" t="e">
        <f>G65+#REF!+#REF!</f>
        <v>#REF!</v>
      </c>
      <c r="H63" s="47" t="e">
        <f>H65+#REF!+#REF!</f>
        <v>#REF!</v>
      </c>
      <c r="I63" s="27">
        <f>I64+I65</f>
        <v>1603.6999999999998</v>
      </c>
      <c r="J63" s="27">
        <f>J64+J65</f>
        <v>1642.1999999999998</v>
      </c>
      <c r="K63" s="56"/>
      <c r="L63" s="56"/>
    </row>
    <row r="64" spans="1:12" s="29" customFormat="1" ht="47.25">
      <c r="A64" s="40" t="s">
        <v>89</v>
      </c>
      <c r="B64" s="32" t="s">
        <v>100</v>
      </c>
      <c r="C64" s="14">
        <f>1001.8+395.3</f>
        <v>1397.1</v>
      </c>
      <c r="D64" s="14">
        <v>0</v>
      </c>
      <c r="E64" s="48">
        <f>1001.8+395.3</f>
        <v>1397.1</v>
      </c>
      <c r="F64" s="48">
        <v>-1001.8</v>
      </c>
      <c r="G64" s="13">
        <f>F64+E64</f>
        <v>395.29999999999995</v>
      </c>
      <c r="H64" s="48">
        <v>0</v>
      </c>
      <c r="I64" s="13">
        <v>601.8</v>
      </c>
      <c r="J64" s="13">
        <v>640.3</v>
      </c>
      <c r="K64" s="55"/>
      <c r="L64" s="55"/>
    </row>
    <row r="65" spans="1:12" s="29" customFormat="1" ht="18.75">
      <c r="A65" s="40" t="s">
        <v>114</v>
      </c>
      <c r="B65" s="32" t="s">
        <v>115</v>
      </c>
      <c r="C65" s="14">
        <f>1001.8+395.3</f>
        <v>1397.1</v>
      </c>
      <c r="D65" s="14">
        <v>0</v>
      </c>
      <c r="E65" s="48">
        <f>1001.8+395.3</f>
        <v>1397.1</v>
      </c>
      <c r="F65" s="48">
        <v>-1001.8</v>
      </c>
      <c r="G65" s="13">
        <f>F65+E65</f>
        <v>395.29999999999995</v>
      </c>
      <c r="H65" s="48">
        <v>0</v>
      </c>
      <c r="I65" s="13">
        <v>1001.9</v>
      </c>
      <c r="J65" s="13">
        <v>1001.9</v>
      </c>
      <c r="K65" s="55"/>
      <c r="L65" s="55"/>
    </row>
    <row r="66" spans="1:12" ht="15.75">
      <c r="A66" s="9"/>
      <c r="B66" s="9" t="s">
        <v>16</v>
      </c>
      <c r="C66" s="10">
        <f aca="true" t="shared" si="17" ref="C66:I66">C6+C41</f>
        <v>448799.961</v>
      </c>
      <c r="D66" s="10" t="e">
        <f t="shared" si="17"/>
        <v>#REF!</v>
      </c>
      <c r="E66" s="44" t="e">
        <f t="shared" si="17"/>
        <v>#REF!</v>
      </c>
      <c r="F66" s="44" t="e">
        <f t="shared" si="17"/>
        <v>#REF!</v>
      </c>
      <c r="G66" s="10" t="e">
        <f t="shared" si="17"/>
        <v>#REF!</v>
      </c>
      <c r="H66" s="44" t="e">
        <f t="shared" si="17"/>
        <v>#REF!</v>
      </c>
      <c r="I66" s="10">
        <f t="shared" si="17"/>
        <v>592401.5</v>
      </c>
      <c r="J66" s="10">
        <f>J6+J41</f>
        <v>594785.452</v>
      </c>
      <c r="K66" s="53"/>
      <c r="L66" s="53"/>
    </row>
    <row r="67" spans="1:12" ht="15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.7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75" customHeight="1">
      <c r="A69" s="23" t="s">
        <v>108</v>
      </c>
      <c r="B69" s="23"/>
      <c r="C69" s="25" t="s">
        <v>75</v>
      </c>
      <c r="D69" s="25" t="s">
        <v>75</v>
      </c>
      <c r="E69" s="43" t="s">
        <v>98</v>
      </c>
      <c r="F69" s="43" t="s">
        <v>98</v>
      </c>
      <c r="G69" s="43"/>
      <c r="H69" s="43"/>
      <c r="I69" s="43"/>
      <c r="J69" s="43" t="s">
        <v>124</v>
      </c>
      <c r="K69" s="43"/>
      <c r="L69" s="43"/>
    </row>
    <row r="70" ht="18.75">
      <c r="A70" s="4"/>
    </row>
    <row r="71" ht="18.75">
      <c r="A71" s="4"/>
    </row>
    <row r="72" ht="18.75">
      <c r="A72" s="4"/>
    </row>
    <row r="73" spans="1:2" ht="15">
      <c r="A73" s="1"/>
      <c r="B73" s="1"/>
    </row>
    <row r="74" spans="1:2" ht="15">
      <c r="A74" s="1"/>
      <c r="B74" s="1"/>
    </row>
  </sheetData>
  <sheetProtection/>
  <mergeCells count="4">
    <mergeCell ref="A1:A2"/>
    <mergeCell ref="B1:B2"/>
    <mergeCell ref="A3:J3"/>
    <mergeCell ref="I1:J2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6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user21</cp:lastModifiedBy>
  <cp:lastPrinted>2019-12-22T17:25:36Z</cp:lastPrinted>
  <dcterms:created xsi:type="dcterms:W3CDTF">2010-08-17T04:45:21Z</dcterms:created>
  <dcterms:modified xsi:type="dcterms:W3CDTF">2019-12-23T08:23:46Z</dcterms:modified>
  <cp:category/>
  <cp:version/>
  <cp:contentType/>
  <cp:contentStatus/>
</cp:coreProperties>
</file>