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64"/>
  </bookViews>
  <sheets>
    <sheet name="с 01 08 2024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<sst xmlns="http://schemas.openxmlformats.org/spreadsheetml/2006/main" count="67" uniqueCount="54">
  <si>
    <t>Утверждаю</t>
  </si>
  <si>
    <t>Штатное расписание МО «Сергиевское сельское поселение» на  01.08.2024 года</t>
  </si>
  <si>
    <t>Глава муниципального образования</t>
  </si>
  <si>
    <t xml:space="preserve"> «Сергиевское сельское поселение»</t>
  </si>
  <si>
    <t>____________________В.М.Каленников</t>
  </si>
  <si>
    <t>Квал.</t>
  </si>
  <si>
    <t>Кол-во</t>
  </si>
  <si>
    <t>оклад</t>
  </si>
  <si>
    <t>Надбавка</t>
  </si>
  <si>
    <t>Надбавка за</t>
  </si>
  <si>
    <t xml:space="preserve">Надбавка за </t>
  </si>
  <si>
    <t>Ежемесячное денежное</t>
  </si>
  <si>
    <t>Премия по резул.раб.за месяц 25%дол.окл.</t>
  </si>
  <si>
    <t>ИТОГО за месяц</t>
  </si>
  <si>
    <t>Мат.пом.и един.выпл. к отпуску</t>
  </si>
  <si>
    <t>Итого за год</t>
  </si>
  <si>
    <t>разряд</t>
  </si>
  <si>
    <t>единиц</t>
  </si>
  <si>
    <t>За</t>
  </si>
  <si>
    <t>особые</t>
  </si>
  <si>
    <t>выслугу лет</t>
  </si>
  <si>
    <t>Поощрение 3 долж.оклада</t>
  </si>
  <si>
    <t>Классный чин</t>
  </si>
  <si>
    <t>условия</t>
  </si>
  <si>
    <t>%</t>
  </si>
  <si>
    <t>сумма</t>
  </si>
  <si>
    <t>3окл.+3 над.за квал.</t>
  </si>
  <si>
    <t>Выборная должность</t>
  </si>
  <si>
    <t xml:space="preserve">Глава администрации </t>
  </si>
  <si>
    <t>Должности муниципальной службы</t>
  </si>
  <si>
    <t>Зам.главы администрации</t>
  </si>
  <si>
    <t>Советник муниципальной службы 1кл.</t>
  </si>
  <si>
    <t xml:space="preserve">Глав. специалист по финан.-эконом. вопросам  </t>
  </si>
  <si>
    <t>Ведущий специалист по общим вопросам</t>
  </si>
  <si>
    <t>Референт муниципальной службы 1кл.</t>
  </si>
  <si>
    <t>Ведущий специалист по работе с населением</t>
  </si>
  <si>
    <t>Ведущий специалис по земельно-имущественным отношениям</t>
  </si>
  <si>
    <t>Специалист 1 категории по финансово-экономическим вопросам</t>
  </si>
  <si>
    <t>Муниципальная должность</t>
  </si>
  <si>
    <t>Должности, не отнесенные к должностям муниципальной службы</t>
  </si>
  <si>
    <t>Надбавки за класность</t>
  </si>
  <si>
    <t>Премия</t>
  </si>
  <si>
    <t>Денежное поощрение</t>
  </si>
  <si>
    <t>итого</t>
  </si>
  <si>
    <t>Выпл. К отпуску и мат.пом.</t>
  </si>
  <si>
    <t>Всего  на год</t>
  </si>
  <si>
    <t>сложность</t>
  </si>
  <si>
    <t>4окл.</t>
  </si>
  <si>
    <t xml:space="preserve">Водитель главы </t>
  </si>
  <si>
    <t>Уборщик служебных помещений</t>
  </si>
  <si>
    <t>Рабочий по обслуживанию здания</t>
  </si>
  <si>
    <t>ИТОГО</t>
  </si>
  <si>
    <t xml:space="preserve">  </t>
  </si>
  <si>
    <t>Главный специалист по финансово-экономическим вопросам                                            В.И. Ковалева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</si>
</sst>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 ##0.00_р_._-;\-* #\ ##0.00_р_._-;_-* &quot;-&quot;??_р_._-;_-@_-"/>
    <numFmt numFmtId="177" formatCode="_-* #\ ##0.00&quot;р.&quot;_-;\-* #\ ##0.00&quot;р.&quot;_-;_-* &quot;-&quot;??&quot;р.&quot;_-;_-@_-"/>
    <numFmt numFmtId="178" formatCode="_-* #\ ##0_р_._-;\-* #\ ##0_р_._-;_-* &quot;-&quot;_р_._-;_-@_-"/>
    <numFmt numFmtId="179" formatCode="_-* #\ ##0&quot;р.&quot;_-;\-* #\ ##0&quot;р.&quot;_-;_-* &quot;-&quot;&quot;р.&quot;_-;_-@_-"/>
  </numFmts>
  <fonts count="22">
    <font>
      <sz val="11"/>
      <color theme="1"/>
      <name val="Calibri"/>
      <charset val="204"/>
      <scheme val="minor"/>
    </font>
    <font>
      <sz val="10"/>
      <color theme="1"/>
      <name val="Times New Roman"/>
      <charset val="204"/>
    </font>
    <font>
      <b/>
      <sz val="10"/>
      <color theme="1"/>
      <name val="Times New Roman"/>
      <charset val="204"/>
    </font>
    <font>
      <sz val="12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204"/>
      <scheme val="minor"/>
    </font>
    <font>
      <b/>
      <sz val="18"/>
      <color theme="3"/>
      <name val="Cambria"/>
      <charset val="204"/>
      <scheme val="major"/>
    </font>
    <font>
      <i/>
      <sz val="11"/>
      <color rgb="FF7F7F7F"/>
      <name val="Calibri"/>
      <charset val="204"/>
      <scheme val="minor"/>
    </font>
    <font>
      <b/>
      <sz val="15"/>
      <color theme="3"/>
      <name val="Calibri"/>
      <charset val="204"/>
      <scheme val="minor"/>
    </font>
    <font>
      <b/>
      <sz val="13"/>
      <color theme="3"/>
      <name val="Calibri"/>
      <charset val="204"/>
      <scheme val="minor"/>
    </font>
    <font>
      <b/>
      <sz val="11"/>
      <color theme="3"/>
      <name val="Calibri"/>
      <charset val="204"/>
      <scheme val="minor"/>
    </font>
    <font>
      <sz val="11"/>
      <color rgb="FF3F3F76"/>
      <name val="Calibri"/>
      <charset val="204"/>
      <scheme val="minor"/>
    </font>
    <font>
      <b/>
      <sz val="11"/>
      <color rgb="FF3F3F3F"/>
      <name val="Calibri"/>
      <charset val="204"/>
      <scheme val="minor"/>
    </font>
    <font>
      <b/>
      <sz val="11"/>
      <color rgb="FFFA7D00"/>
      <name val="Calibri"/>
      <charset val="204"/>
      <scheme val="minor"/>
    </font>
    <font>
      <b/>
      <sz val="11"/>
      <color theme="0"/>
      <name val="Calibri"/>
      <charset val="204"/>
      <scheme val="minor"/>
    </font>
    <font>
      <sz val="11"/>
      <color rgb="FFFA7D00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color rgb="FF006100"/>
      <name val="Calibri"/>
      <charset val="204"/>
      <scheme val="minor"/>
    </font>
    <font>
      <sz val="11"/>
      <color rgb="FF9C0006"/>
      <name val="Calibri"/>
      <charset val="204"/>
      <scheme val="minor"/>
    </font>
    <font>
      <sz val="11"/>
      <color rgb="FF9C6500"/>
      <name val="Calibri"/>
      <charset val="204"/>
      <scheme val="minor"/>
    </font>
    <font>
      <sz val="11"/>
      <color theme="0"/>
      <name val="Calibri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0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0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indexed="0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indexed="0"/>
      </top>
      <bottom/>
      <diagonal/>
    </border>
    <border>
      <left style="medium">
        <color auto="1"/>
      </left>
      <right style="medium">
        <color auto="1"/>
      </right>
      <top style="medium">
        <color indexed="0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indexed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0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indexed="0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0"/>
      </bottom>
      <diagonal/>
    </border>
    <border>
      <left style="thin">
        <color indexed="0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0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0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0"/>
      </right>
      <top style="medium">
        <color auto="1"/>
      </top>
      <bottom/>
      <diagonal/>
    </border>
    <border>
      <left style="thin">
        <color indexed="0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indexed="0"/>
      </right>
      <top/>
      <bottom style="medium">
        <color auto="1"/>
      </bottom>
      <diagonal/>
    </border>
    <border>
      <left style="medium">
        <color auto="1"/>
      </left>
      <right style="medium">
        <color indexed="0"/>
      </right>
      <top style="medium">
        <color auto="1"/>
      </top>
      <bottom style="medium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4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45" applyNumberFormat="0" applyFill="0" applyAlignment="0" applyProtection="0"/>
    <xf numFmtId="0" fontId="10" fillId="0" borderId="46" applyNumberFormat="0" applyFill="0" applyAlignment="0" applyProtection="0"/>
    <xf numFmtId="0" fontId="11" fillId="0" borderId="47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48" applyNumberFormat="0" applyAlignment="0" applyProtection="0"/>
    <xf numFmtId="0" fontId="13" fillId="4" borderId="49" applyNumberFormat="0" applyAlignment="0" applyProtection="0"/>
    <xf numFmtId="0" fontId="14" fillId="4" borderId="48" applyNumberFormat="0" applyAlignment="0" applyProtection="0"/>
    <xf numFmtId="0" fontId="15" fillId="5" borderId="50" applyNumberFormat="0" applyAlignment="0" applyProtection="0"/>
    <xf numFmtId="0" fontId="16" fillId="0" borderId="51" applyNumberFormat="0" applyFill="0" applyAlignment="0" applyProtection="0"/>
    <xf numFmtId="0" fontId="17" fillId="0" borderId="52" applyNumberFormat="0" applyFill="0" applyAlignment="0" applyProtection="0"/>
    <xf numFmtId="0" fontId="18" fillId="6" borderId="0" applyNumberFormat="0" applyBorder="0" applyAlignment="0" applyProtection="0"/>
    <xf numFmtId="0" fontId="19" fillId="7" borderId="0" applyNumberFormat="0" applyBorder="0" applyAlignment="0" applyProtection="0"/>
    <xf numFmtId="0" fontId="20" fillId="8" borderId="0" applyNumberFormat="0" applyBorder="0" applyAlignment="0" applyProtection="0"/>
    <xf numFmtId="0" fontId="21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21" fillId="32" borderId="0" applyNumberFormat="0" applyBorder="0" applyAlignment="0" applyProtection="0"/>
  </cellStyleXfs>
  <cellXfs count="116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1" fontId="2" fillId="0" borderId="8" xfId="0" applyNumberFormat="1" applyFont="1" applyBorder="1" applyAlignment="1">
      <alignment horizontal="center" vertical="top" wrapText="1"/>
    </xf>
    <xf numFmtId="1" fontId="2" fillId="0" borderId="8" xfId="0" applyNumberFormat="1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vertical="center" wrapText="1"/>
    </xf>
    <xf numFmtId="1" fontId="1" fillId="0" borderId="13" xfId="0" applyNumberFormat="1" applyFont="1" applyBorder="1" applyAlignment="1">
      <alignment horizontal="center" vertical="center" wrapText="1"/>
    </xf>
    <xf numFmtId="1" fontId="1" fillId="0" borderId="14" xfId="0" applyNumberFormat="1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1" fontId="1" fillId="0" borderId="1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16" xfId="0" applyNumberFormat="1" applyFont="1" applyBorder="1" applyAlignment="1">
      <alignment horizontal="center" vertical="center" wrapText="1"/>
    </xf>
    <xf numFmtId="1" fontId="1" fillId="0" borderId="17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1" fontId="1" fillId="0" borderId="18" xfId="0" applyNumberFormat="1" applyFont="1" applyBorder="1" applyAlignment="1">
      <alignment horizontal="center" vertical="center" wrapText="1"/>
    </xf>
    <xf numFmtId="1" fontId="1" fillId="0" borderId="19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1" fontId="2" fillId="0" borderId="21" xfId="0" applyNumberFormat="1" applyFont="1" applyBorder="1" applyAlignment="1">
      <alignment horizontal="center" vertical="top" wrapText="1"/>
    </xf>
    <xf numFmtId="1" fontId="2" fillId="0" borderId="21" xfId="0" applyNumberFormat="1" applyFont="1" applyBorder="1" applyAlignment="1">
      <alignment vertical="top" wrapText="1"/>
    </xf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22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2" fillId="0" borderId="22" xfId="0" applyFont="1" applyBorder="1" applyAlignment="1">
      <alignment horizontal="center" vertical="top" wrapText="1"/>
    </xf>
    <xf numFmtId="1" fontId="1" fillId="0" borderId="10" xfId="0" applyNumberFormat="1" applyFont="1" applyBorder="1" applyAlignment="1">
      <alignment vertical="top" wrapText="1"/>
    </xf>
    <xf numFmtId="1" fontId="1" fillId="0" borderId="12" xfId="0" applyNumberFormat="1" applyFont="1" applyBorder="1" applyAlignment="1">
      <alignment vertical="top" wrapText="1"/>
    </xf>
    <xf numFmtId="1" fontId="1" fillId="0" borderId="12" xfId="0" applyNumberFormat="1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1" fontId="1" fillId="0" borderId="24" xfId="0" applyNumberFormat="1" applyFont="1" applyBorder="1" applyAlignment="1">
      <alignment horizontal="center" vertical="center" wrapText="1"/>
    </xf>
    <xf numFmtId="1" fontId="2" fillId="0" borderId="25" xfId="0" applyNumberFormat="1" applyFont="1" applyBorder="1" applyAlignment="1">
      <alignment horizontal="center" vertical="top" wrapText="1"/>
    </xf>
    <xf numFmtId="1" fontId="2" fillId="0" borderId="11" xfId="0" applyNumberFormat="1" applyFont="1" applyBorder="1" applyAlignment="1">
      <alignment vertical="top" wrapText="1"/>
    </xf>
    <xf numFmtId="1" fontId="2" fillId="0" borderId="11" xfId="0" applyNumberFormat="1" applyFont="1" applyBorder="1" applyAlignment="1">
      <alignment horizontal="center" vertical="top" wrapText="1"/>
    </xf>
    <xf numFmtId="1" fontId="2" fillId="0" borderId="26" xfId="0" applyNumberFormat="1" applyFont="1" applyBorder="1" applyAlignment="1">
      <alignment horizontal="center" vertical="top" wrapText="1"/>
    </xf>
    <xf numFmtId="1" fontId="2" fillId="0" borderId="10" xfId="0" applyNumberFormat="1" applyFont="1" applyBorder="1" applyAlignment="1">
      <alignment horizontal="center" vertical="top" wrapText="1"/>
    </xf>
    <xf numFmtId="1" fontId="2" fillId="0" borderId="9" xfId="0" applyNumberFormat="1" applyFont="1" applyBorder="1" applyAlignment="1">
      <alignment horizontal="center" vertical="top" wrapText="1"/>
    </xf>
    <xf numFmtId="0" fontId="1" fillId="0" borderId="13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1" fillId="0" borderId="27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 wrapText="1"/>
    </xf>
    <xf numFmtId="0" fontId="1" fillId="0" borderId="29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 vertical="top" wrapText="1"/>
    </xf>
    <xf numFmtId="0" fontId="0" fillId="0" borderId="0" xfId="0" applyBorder="1"/>
    <xf numFmtId="0" fontId="1" fillId="0" borderId="32" xfId="0" applyFont="1" applyBorder="1" applyAlignment="1">
      <alignment horizontal="center" vertical="top" wrapText="1"/>
    </xf>
    <xf numFmtId="0" fontId="1" fillId="0" borderId="33" xfId="0" applyFont="1" applyBorder="1" applyAlignment="1">
      <alignment horizontal="center" vertical="top" wrapText="1"/>
    </xf>
    <xf numFmtId="0" fontId="1" fillId="0" borderId="34" xfId="0" applyFont="1" applyBorder="1" applyAlignment="1">
      <alignment horizontal="center" vertical="top" wrapText="1"/>
    </xf>
    <xf numFmtId="0" fontId="1" fillId="0" borderId="3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3" fillId="0" borderId="8" xfId="0" applyFont="1" applyBorder="1" applyAlignment="1">
      <alignment wrapText="1"/>
    </xf>
    <xf numFmtId="1" fontId="1" fillId="0" borderId="36" xfId="0" applyNumberFormat="1" applyFont="1" applyBorder="1" applyAlignment="1">
      <alignment horizontal="center" vertical="center" wrapText="1"/>
    </xf>
    <xf numFmtId="1" fontId="1" fillId="0" borderId="3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" fontId="1" fillId="0" borderId="38" xfId="0" applyNumberFormat="1" applyFont="1" applyBorder="1" applyAlignment="1">
      <alignment horizontal="center" vertical="center" wrapText="1"/>
    </xf>
    <xf numFmtId="1" fontId="1" fillId="0" borderId="25" xfId="0" applyNumberFormat="1" applyFont="1" applyBorder="1" applyAlignment="1">
      <alignment horizontal="center" vertical="center" wrapText="1"/>
    </xf>
    <xf numFmtId="1" fontId="1" fillId="0" borderId="39" xfId="0" applyNumberFormat="1" applyFont="1" applyBorder="1" applyAlignment="1">
      <alignment horizontal="center" vertical="center" wrapText="1"/>
    </xf>
    <xf numFmtId="1" fontId="1" fillId="0" borderId="22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vertical="center" wrapText="1"/>
    </xf>
    <xf numFmtId="1" fontId="1" fillId="0" borderId="4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1" fontId="1" fillId="0" borderId="41" xfId="0" applyNumberFormat="1" applyFont="1" applyBorder="1" applyAlignment="1">
      <alignment horizontal="center" vertical="center" wrapText="1"/>
    </xf>
    <xf numFmtId="1" fontId="1" fillId="0" borderId="4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top" wrapText="1"/>
    </xf>
    <xf numFmtId="1" fontId="2" fillId="0" borderId="43" xfId="0" applyNumberFormat="1" applyFont="1" applyBorder="1" applyAlignment="1">
      <alignment horizontal="center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6"/>
  <sheetViews>
    <sheetView tabSelected="1" zoomScaleSheetLayoutView="60" topLeftCell="A18" workbookViewId="0">
      <selection activeCell="N12" sqref="N12:O12"/>
    </sheetView>
  </sheetViews>
  <sheetFormatPr defaultColWidth="8.88888888888889" defaultRowHeight="14.4"/>
  <cols>
    <col min="1" max="1" width="14.5740740740741" customWidth="1"/>
    <col min="2" max="2" width="12.712962962963" customWidth="1"/>
    <col min="3" max="3" width="7.85185185185185" customWidth="1"/>
    <col min="4" max="4" width="8.13888888888889" customWidth="1"/>
    <col min="6" max="6" width="6" customWidth="1"/>
    <col min="8" max="8" width="9.66666666666667" customWidth="1"/>
    <col min="9" max="9" width="9.88888888888889" customWidth="1"/>
    <col min="10" max="10" width="0.666666666666667" hidden="1" customWidth="1"/>
    <col min="11" max="11" width="9.28703703703704" customWidth="1"/>
    <col min="12" max="12" width="9.13888888888889" customWidth="1"/>
    <col min="13" max="13" width="9.13888888888889" hidden="1" customWidth="1"/>
    <col min="14" max="14" width="9.13888888888889" customWidth="1"/>
    <col min="15" max="15" width="9.13888888888889" hidden="1" customWidth="1"/>
    <col min="16" max="16" width="8.57407407407407" customWidth="1"/>
    <col min="17" max="17" width="9.13888888888889" hidden="1" customWidth="1"/>
    <col min="19" max="19" width="10.287037037037" customWidth="1"/>
  </cols>
  <sheetData>
    <row r="1" spans="16:20">
      <c r="P1" t="s">
        <v>0</v>
      </c>
      <c r="T1" s="111"/>
    </row>
    <row r="2" spans="2:20">
      <c r="B2" t="s">
        <v>1</v>
      </c>
      <c r="N2" t="s">
        <v>2</v>
      </c>
      <c r="T2" s="111"/>
    </row>
    <row r="3" spans="14:20">
      <c r="N3" s="59" t="s">
        <v>3</v>
      </c>
      <c r="T3" s="111"/>
    </row>
    <row r="4" ht="15.15" spans="14:14">
      <c r="N4" s="60" t="s">
        <v>4</v>
      </c>
    </row>
    <row r="5" spans="1:19">
      <c r="A5" s="1"/>
      <c r="B5" s="2" t="s">
        <v>5</v>
      </c>
      <c r="C5" s="2" t="s">
        <v>6</v>
      </c>
      <c r="D5" s="3" t="s">
        <v>7</v>
      </c>
      <c r="E5" s="2" t="s">
        <v>8</v>
      </c>
      <c r="F5" s="4" t="s">
        <v>9</v>
      </c>
      <c r="G5" s="2"/>
      <c r="H5" s="4" t="s">
        <v>10</v>
      </c>
      <c r="I5" s="2"/>
      <c r="J5" s="4" t="s">
        <v>11</v>
      </c>
      <c r="K5" s="61"/>
      <c r="L5" s="2"/>
      <c r="M5" s="4" t="s">
        <v>12</v>
      </c>
      <c r="N5" s="2"/>
      <c r="O5" s="62" t="s">
        <v>13</v>
      </c>
      <c r="P5" s="63"/>
      <c r="Q5" s="4" t="s">
        <v>14</v>
      </c>
      <c r="R5" s="2"/>
      <c r="S5" s="3" t="s">
        <v>15</v>
      </c>
    </row>
    <row r="6" spans="1:19">
      <c r="A6" s="5"/>
      <c r="B6" s="6" t="s">
        <v>16</v>
      </c>
      <c r="C6" s="6" t="s">
        <v>17</v>
      </c>
      <c r="D6" s="7"/>
      <c r="E6" s="6" t="s">
        <v>18</v>
      </c>
      <c r="F6" s="8" t="s">
        <v>19</v>
      </c>
      <c r="G6" s="6"/>
      <c r="H6" s="8" t="s">
        <v>20</v>
      </c>
      <c r="I6" s="6"/>
      <c r="J6" s="8" t="s">
        <v>21</v>
      </c>
      <c r="K6" s="64"/>
      <c r="L6" s="6"/>
      <c r="M6" s="8"/>
      <c r="N6" s="6"/>
      <c r="O6" s="65"/>
      <c r="P6" s="66"/>
      <c r="Q6" s="8"/>
      <c r="R6" s="6"/>
      <c r="S6" s="7"/>
    </row>
    <row r="7" ht="27.15" spans="1:19">
      <c r="A7" s="9"/>
      <c r="B7" s="10"/>
      <c r="C7" s="10"/>
      <c r="D7" s="11"/>
      <c r="E7" s="12" t="s">
        <v>22</v>
      </c>
      <c r="F7" s="13" t="s">
        <v>23</v>
      </c>
      <c r="G7" s="12"/>
      <c r="H7" s="14"/>
      <c r="I7" s="10"/>
      <c r="J7" s="13"/>
      <c r="K7" s="67"/>
      <c r="L7" s="12"/>
      <c r="M7" s="13"/>
      <c r="N7" s="12"/>
      <c r="O7" s="68"/>
      <c r="P7" s="15"/>
      <c r="Q7" s="13"/>
      <c r="R7" s="12"/>
      <c r="S7" s="11"/>
    </row>
    <row r="8" ht="36.75" customHeight="1" spans="1:19">
      <c r="A8" s="9"/>
      <c r="B8" s="15"/>
      <c r="C8" s="15"/>
      <c r="D8" s="15"/>
      <c r="E8" s="15"/>
      <c r="F8" s="15" t="s">
        <v>24</v>
      </c>
      <c r="G8" s="15" t="s">
        <v>25</v>
      </c>
      <c r="H8" s="15" t="s">
        <v>24</v>
      </c>
      <c r="I8" s="26" t="s">
        <v>25</v>
      </c>
      <c r="J8" s="69"/>
      <c r="K8" s="26"/>
      <c r="L8" s="27"/>
      <c r="M8" s="69"/>
      <c r="N8" s="70"/>
      <c r="O8" s="26"/>
      <c r="P8" s="69"/>
      <c r="Q8" s="26" t="s">
        <v>26</v>
      </c>
      <c r="R8" s="69"/>
      <c r="S8" s="15"/>
    </row>
    <row r="9" ht="15.15" spans="1:19">
      <c r="A9" s="16" t="s">
        <v>27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71"/>
      <c r="Q9" s="71"/>
      <c r="R9" s="71"/>
      <c r="S9" s="112"/>
    </row>
    <row r="10" ht="27.15" spans="1:19">
      <c r="A10" s="9" t="s">
        <v>28</v>
      </c>
      <c r="B10" s="15"/>
      <c r="C10" s="18">
        <v>1</v>
      </c>
      <c r="D10" s="19">
        <v>10823</v>
      </c>
      <c r="E10" s="20"/>
      <c r="F10" s="20"/>
      <c r="G10" s="20"/>
      <c r="H10" s="20"/>
      <c r="I10" s="72"/>
      <c r="J10" s="73"/>
      <c r="K10" s="41">
        <f>D10*6</f>
        <v>64938</v>
      </c>
      <c r="L10" s="39"/>
      <c r="M10" s="74"/>
      <c r="N10" s="72"/>
      <c r="O10" s="75"/>
      <c r="P10" s="38">
        <f>D10+K10</f>
        <v>75761</v>
      </c>
      <c r="Q10" s="42"/>
      <c r="R10" s="42">
        <f>P10*2</f>
        <v>151522</v>
      </c>
      <c r="S10" s="77">
        <f>P10*12+R10</f>
        <v>1060654</v>
      </c>
    </row>
    <row r="11" spans="1:19">
      <c r="A11" s="21" t="s">
        <v>29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76"/>
      <c r="Q11" s="76"/>
      <c r="R11" s="76"/>
      <c r="S11" s="113"/>
    </row>
    <row r="12" ht="43" customHeight="1" spans="1:19">
      <c r="A12" s="11" t="s">
        <v>30</v>
      </c>
      <c r="B12" s="12" t="s">
        <v>31</v>
      </c>
      <c r="C12" s="18">
        <v>1</v>
      </c>
      <c r="D12" s="19">
        <v>8913</v>
      </c>
      <c r="E12" s="19">
        <f>D12*50%</f>
        <v>4456.5</v>
      </c>
      <c r="F12" s="19">
        <v>150</v>
      </c>
      <c r="G12" s="19">
        <f t="shared" ref="G12:G17" si="0">D12*F12/100</f>
        <v>13369.5</v>
      </c>
      <c r="H12" s="19">
        <v>15</v>
      </c>
      <c r="I12" s="41">
        <f t="shared" ref="I12:I17" si="1">D12*H12/100</f>
        <v>1336.95</v>
      </c>
      <c r="J12" s="74"/>
      <c r="K12" s="41">
        <f t="shared" ref="K12:K17" si="2">D12*3</f>
        <v>26739</v>
      </c>
      <c r="L12" s="39"/>
      <c r="M12" s="74"/>
      <c r="N12" s="41">
        <f>D12*25%</f>
        <v>2228.25</v>
      </c>
      <c r="O12" s="39"/>
      <c r="P12" s="38">
        <f t="shared" ref="P12:P17" si="3">D12+E12+G12+I12+K12+N12</f>
        <v>57043.2</v>
      </c>
      <c r="Q12" s="42"/>
      <c r="R12" s="42">
        <f t="shared" ref="R12:R17" si="4">D12*3+E12*3</f>
        <v>40108.5</v>
      </c>
      <c r="S12" s="77">
        <f t="shared" ref="S12:S17" si="5">P12*12+R12</f>
        <v>724626.9</v>
      </c>
    </row>
    <row r="13" ht="53.55" spans="1:19">
      <c r="A13" s="11" t="s">
        <v>32</v>
      </c>
      <c r="B13" s="12"/>
      <c r="C13" s="18">
        <v>1</v>
      </c>
      <c r="D13" s="19">
        <v>8150</v>
      </c>
      <c r="E13" s="19"/>
      <c r="F13" s="19">
        <v>90</v>
      </c>
      <c r="G13" s="19">
        <f t="shared" si="0"/>
        <v>7335</v>
      </c>
      <c r="H13" s="19"/>
      <c r="I13" s="41">
        <f t="shared" si="1"/>
        <v>0</v>
      </c>
      <c r="J13" s="74"/>
      <c r="K13" s="41">
        <f t="shared" si="2"/>
        <v>24450</v>
      </c>
      <c r="L13" s="39"/>
      <c r="M13" s="74"/>
      <c r="N13" s="41">
        <f>D13*25%</f>
        <v>2037.5</v>
      </c>
      <c r="O13" s="39"/>
      <c r="P13" s="38">
        <f t="shared" si="3"/>
        <v>41972.5</v>
      </c>
      <c r="Q13" s="42"/>
      <c r="R13" s="42">
        <f t="shared" si="4"/>
        <v>24450</v>
      </c>
      <c r="S13" s="77">
        <f t="shared" si="5"/>
        <v>528120</v>
      </c>
    </row>
    <row r="14" ht="39" customHeight="1" spans="1:19">
      <c r="A14" s="11" t="s">
        <v>33</v>
      </c>
      <c r="B14" s="12" t="s">
        <v>34</v>
      </c>
      <c r="C14" s="18">
        <v>1</v>
      </c>
      <c r="D14" s="19">
        <v>7437</v>
      </c>
      <c r="E14" s="19">
        <f>D14*50%</f>
        <v>3718.5</v>
      </c>
      <c r="F14" s="19">
        <v>90</v>
      </c>
      <c r="G14" s="19">
        <f t="shared" si="0"/>
        <v>6693.3</v>
      </c>
      <c r="H14" s="19">
        <v>15</v>
      </c>
      <c r="I14" s="41">
        <f t="shared" si="1"/>
        <v>1115.55</v>
      </c>
      <c r="J14" s="74"/>
      <c r="K14" s="41">
        <f t="shared" si="2"/>
        <v>22311</v>
      </c>
      <c r="L14" s="39"/>
      <c r="M14" s="74"/>
      <c r="N14" s="41">
        <f>D14*25%</f>
        <v>1859.25</v>
      </c>
      <c r="O14" s="39"/>
      <c r="P14" s="38">
        <f t="shared" si="3"/>
        <v>43134.6</v>
      </c>
      <c r="Q14" s="42"/>
      <c r="R14" s="42">
        <f t="shared" si="4"/>
        <v>33466.5</v>
      </c>
      <c r="S14" s="77">
        <f t="shared" si="5"/>
        <v>551081.7</v>
      </c>
    </row>
    <row r="15" ht="53.55" spans="1:19">
      <c r="A15" s="11" t="s">
        <v>35</v>
      </c>
      <c r="B15" s="12"/>
      <c r="C15" s="18">
        <v>1</v>
      </c>
      <c r="D15" s="19">
        <v>7437</v>
      </c>
      <c r="E15" s="19"/>
      <c r="F15" s="19">
        <v>60</v>
      </c>
      <c r="G15" s="19">
        <f t="shared" si="0"/>
        <v>4462.2</v>
      </c>
      <c r="H15" s="19"/>
      <c r="I15" s="41">
        <f t="shared" si="1"/>
        <v>0</v>
      </c>
      <c r="J15" s="74"/>
      <c r="K15" s="41">
        <f t="shared" si="2"/>
        <v>22311</v>
      </c>
      <c r="L15" s="39"/>
      <c r="M15" s="74"/>
      <c r="N15" s="41">
        <f>D15*25%</f>
        <v>1859.25</v>
      </c>
      <c r="O15" s="39"/>
      <c r="P15" s="38">
        <f t="shared" si="3"/>
        <v>36069.45</v>
      </c>
      <c r="Q15" s="42"/>
      <c r="R15" s="42">
        <f t="shared" si="4"/>
        <v>22311</v>
      </c>
      <c r="S15" s="77">
        <f t="shared" si="5"/>
        <v>455144.4</v>
      </c>
    </row>
    <row r="16" ht="67.5" customHeight="1" spans="1:19">
      <c r="A16" s="11" t="s">
        <v>36</v>
      </c>
      <c r="B16" s="12"/>
      <c r="C16" s="18">
        <v>1</v>
      </c>
      <c r="D16" s="19">
        <v>7437</v>
      </c>
      <c r="E16" s="19"/>
      <c r="F16" s="19">
        <v>60</v>
      </c>
      <c r="G16" s="19">
        <f t="shared" si="0"/>
        <v>4462.2</v>
      </c>
      <c r="H16" s="19"/>
      <c r="I16" s="41">
        <f t="shared" si="1"/>
        <v>0</v>
      </c>
      <c r="J16" s="74"/>
      <c r="K16" s="41">
        <f t="shared" si="2"/>
        <v>22311</v>
      </c>
      <c r="L16" s="39"/>
      <c r="M16" s="74"/>
      <c r="N16" s="41">
        <f>D16*25%</f>
        <v>1859.25</v>
      </c>
      <c r="O16" s="39"/>
      <c r="P16" s="38">
        <f t="shared" si="3"/>
        <v>36069.45</v>
      </c>
      <c r="Q16" s="42"/>
      <c r="R16" s="42">
        <f t="shared" si="4"/>
        <v>22311</v>
      </c>
      <c r="S16" s="77">
        <f t="shared" si="5"/>
        <v>455144.4</v>
      </c>
    </row>
    <row r="17" ht="67.5" customHeight="1" spans="1:19">
      <c r="A17" s="11" t="s">
        <v>37</v>
      </c>
      <c r="B17" s="12"/>
      <c r="C17" s="18">
        <v>1</v>
      </c>
      <c r="D17" s="19">
        <v>5730</v>
      </c>
      <c r="E17" s="19"/>
      <c r="F17" s="19">
        <v>60</v>
      </c>
      <c r="G17" s="19">
        <f t="shared" si="0"/>
        <v>3438</v>
      </c>
      <c r="H17" s="19"/>
      <c r="I17" s="41">
        <f t="shared" si="1"/>
        <v>0</v>
      </c>
      <c r="J17" s="74"/>
      <c r="K17" s="41">
        <f t="shared" si="2"/>
        <v>17190</v>
      </c>
      <c r="L17" s="77"/>
      <c r="M17" s="39"/>
      <c r="N17" s="41">
        <f>D17*25%</f>
        <v>1432.5</v>
      </c>
      <c r="O17" s="39"/>
      <c r="P17" s="38">
        <f t="shared" si="3"/>
        <v>27790.5</v>
      </c>
      <c r="Q17" s="42"/>
      <c r="R17" s="42">
        <f t="shared" si="4"/>
        <v>17190</v>
      </c>
      <c r="S17" s="77">
        <f t="shared" si="5"/>
        <v>350676</v>
      </c>
    </row>
    <row r="18" spans="1:19">
      <c r="A18" s="9"/>
      <c r="B18" s="15"/>
      <c r="C18" s="23">
        <v>6</v>
      </c>
      <c r="D18" s="24">
        <f>SUM(D12:D17)</f>
        <v>45104</v>
      </c>
      <c r="E18" s="24">
        <f>SUM(E12:E17)</f>
        <v>8175</v>
      </c>
      <c r="F18" s="25"/>
      <c r="G18" s="24">
        <f>SUM(G12:G17)</f>
        <v>39760.2</v>
      </c>
      <c r="H18" s="25"/>
      <c r="I18" s="78">
        <f>SUM(I12:J17)</f>
        <v>2452.5</v>
      </c>
      <c r="J18" s="79"/>
      <c r="K18" s="80">
        <f>SUM(K12:L17)</f>
        <v>135312</v>
      </c>
      <c r="L18" s="80"/>
      <c r="M18" s="81"/>
      <c r="N18" s="82">
        <f>SUM(N12:O17)</f>
        <v>11276</v>
      </c>
      <c r="O18" s="81"/>
      <c r="P18" s="83">
        <f>SUM(P12:P17)</f>
        <v>242079.7</v>
      </c>
      <c r="Q18" s="114"/>
      <c r="R18" s="115">
        <f>SUM(R12:R17)</f>
        <v>159837</v>
      </c>
      <c r="S18" s="24">
        <f>SUM(S12:S17)</f>
        <v>3064793.4</v>
      </c>
    </row>
    <row r="19" ht="15.15" spans="1:19">
      <c r="A19" s="26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84"/>
      <c r="Q19" s="84"/>
      <c r="R19" s="84"/>
      <c r="S19" s="69"/>
    </row>
    <row r="20" ht="15.15" spans="1:19">
      <c r="A20" s="28" t="s">
        <v>27</v>
      </c>
      <c r="B20" s="29"/>
      <c r="C20" s="30">
        <v>1</v>
      </c>
      <c r="D20" s="25">
        <f>D10</f>
        <v>10823</v>
      </c>
      <c r="E20" s="30"/>
      <c r="F20" s="30"/>
      <c r="G20" s="30"/>
      <c r="H20" s="30"/>
      <c r="I20" s="28"/>
      <c r="J20" s="29"/>
      <c r="K20" s="28"/>
      <c r="L20" s="85"/>
      <c r="M20" s="29"/>
      <c r="N20" s="28"/>
      <c r="O20" s="29"/>
      <c r="P20" s="28"/>
      <c r="Q20" s="29"/>
      <c r="R20" s="30"/>
      <c r="S20" s="25">
        <f>S10</f>
        <v>1060654</v>
      </c>
    </row>
    <row r="21" ht="15.15" spans="1:19">
      <c r="A21" s="28" t="s">
        <v>38</v>
      </c>
      <c r="B21" s="29"/>
      <c r="C21" s="30">
        <v>5</v>
      </c>
      <c r="D21" s="25">
        <f>D18</f>
        <v>45104</v>
      </c>
      <c r="E21" s="30"/>
      <c r="F21" s="30"/>
      <c r="G21" s="30"/>
      <c r="H21" s="30"/>
      <c r="I21" s="28"/>
      <c r="J21" s="29"/>
      <c r="K21" s="28"/>
      <c r="L21" s="85"/>
      <c r="M21" s="29"/>
      <c r="N21" s="28"/>
      <c r="O21" s="29"/>
      <c r="P21" s="28"/>
      <c r="Q21" s="29"/>
      <c r="R21" s="30"/>
      <c r="S21" s="25">
        <f>S18</f>
        <v>3064793.4</v>
      </c>
    </row>
    <row r="23" ht="15.6" spans="4:4">
      <c r="D23" s="31" t="s">
        <v>39</v>
      </c>
    </row>
    <row r="24" ht="15.15"/>
    <row r="25" ht="26.4" spans="1:16">
      <c r="A25" s="32"/>
      <c r="B25" s="2" t="s">
        <v>6</v>
      </c>
      <c r="C25" s="3" t="s">
        <v>7</v>
      </c>
      <c r="D25" s="4" t="s">
        <v>40</v>
      </c>
      <c r="E25" s="2"/>
      <c r="F25" s="4" t="s">
        <v>41</v>
      </c>
      <c r="G25" s="2"/>
      <c r="H25" s="2" t="s">
        <v>10</v>
      </c>
      <c r="I25" s="4" t="s">
        <v>42</v>
      </c>
      <c r="J25" s="2"/>
      <c r="K25" s="86" t="s">
        <v>43</v>
      </c>
      <c r="L25" s="87" t="s">
        <v>44</v>
      </c>
      <c r="M25" s="88" t="s">
        <v>45</v>
      </c>
      <c r="N25" s="89"/>
      <c r="O25" s="90"/>
      <c r="P25" s="91"/>
    </row>
    <row r="26" ht="15.15" spans="1:16">
      <c r="A26" s="33"/>
      <c r="B26" s="6" t="s">
        <v>17</v>
      </c>
      <c r="C26" s="7"/>
      <c r="D26" s="13"/>
      <c r="E26" s="12"/>
      <c r="F26" s="13"/>
      <c r="G26" s="12"/>
      <c r="H26" s="12" t="s">
        <v>46</v>
      </c>
      <c r="I26" s="13"/>
      <c r="J26" s="12"/>
      <c r="K26" s="13"/>
      <c r="L26" s="92"/>
      <c r="M26" s="93"/>
      <c r="N26" s="94"/>
      <c r="O26" s="95"/>
      <c r="P26" s="91"/>
    </row>
    <row r="27" ht="32" customHeight="1" spans="1:15">
      <c r="A27" s="34"/>
      <c r="B27" s="23"/>
      <c r="C27" s="23"/>
      <c r="D27" s="12" t="s">
        <v>24</v>
      </c>
      <c r="E27" s="35" t="s">
        <v>25</v>
      </c>
      <c r="F27" s="12" t="s">
        <v>24</v>
      </c>
      <c r="G27" s="6" t="s">
        <v>25</v>
      </c>
      <c r="H27" s="4" t="s">
        <v>25</v>
      </c>
      <c r="I27" s="2"/>
      <c r="J27" s="6" t="s">
        <v>25</v>
      </c>
      <c r="K27" s="96"/>
      <c r="L27" s="97" t="s">
        <v>47</v>
      </c>
      <c r="M27" s="97"/>
      <c r="N27" s="97"/>
      <c r="O27" s="98"/>
    </row>
    <row r="28" ht="16.35" spans="1:15">
      <c r="A28" s="11" t="s">
        <v>48</v>
      </c>
      <c r="B28" s="18">
        <v>1</v>
      </c>
      <c r="C28" s="19">
        <v>5952</v>
      </c>
      <c r="D28" s="36"/>
      <c r="E28" s="19"/>
      <c r="F28" s="37">
        <v>25</v>
      </c>
      <c r="G28" s="38">
        <f>C28*25%</f>
        <v>1488</v>
      </c>
      <c r="H28" s="39">
        <f>C28*50%</f>
        <v>2976</v>
      </c>
      <c r="I28" s="99">
        <f>C28*2</f>
        <v>11904</v>
      </c>
      <c r="J28" s="74">
        <v>2634</v>
      </c>
      <c r="K28" s="37">
        <f>C28+G28+H28+I28</f>
        <v>22320</v>
      </c>
      <c r="L28" s="52">
        <f>C28*4</f>
        <v>23808</v>
      </c>
      <c r="M28" s="52"/>
      <c r="N28" s="100">
        <v>155348</v>
      </c>
      <c r="O28" s="101"/>
    </row>
    <row r="29" ht="40.35" spans="1:15">
      <c r="A29" s="11" t="s">
        <v>49</v>
      </c>
      <c r="B29" s="18">
        <v>1</v>
      </c>
      <c r="C29" s="40">
        <v>5570</v>
      </c>
      <c r="D29" s="19"/>
      <c r="E29" s="19"/>
      <c r="F29" s="41">
        <v>25</v>
      </c>
      <c r="G29" s="42">
        <f>C29*1.25-C29</f>
        <v>1392.5</v>
      </c>
      <c r="H29" s="42">
        <f>C29*69.97%</f>
        <v>3897.329</v>
      </c>
      <c r="I29" s="99">
        <f>C29*2</f>
        <v>11140</v>
      </c>
      <c r="J29" s="74">
        <v>1320</v>
      </c>
      <c r="K29" s="39">
        <f>C29+G29+H29+I29</f>
        <v>21999.829</v>
      </c>
      <c r="L29" s="38">
        <f>C29*4</f>
        <v>22280</v>
      </c>
      <c r="M29" s="102"/>
      <c r="N29" s="103">
        <v>146756</v>
      </c>
      <c r="O29" s="101"/>
    </row>
    <row r="30" spans="1:15">
      <c r="A30" s="3" t="s">
        <v>50</v>
      </c>
      <c r="B30" s="43">
        <v>1</v>
      </c>
      <c r="C30" s="44">
        <v>5570</v>
      </c>
      <c r="D30" s="45"/>
      <c r="E30" s="44"/>
      <c r="F30" s="46">
        <v>25</v>
      </c>
      <c r="G30" s="47">
        <f>C30*1.25-C30</f>
        <v>1392.5</v>
      </c>
      <c r="H30" s="48">
        <f>C30*69.97%</f>
        <v>3897.329</v>
      </c>
      <c r="I30" s="104">
        <f>C30*2</f>
        <v>11140</v>
      </c>
      <c r="J30" s="105">
        <v>1615</v>
      </c>
      <c r="K30" s="44">
        <f>C30+G30+H30+I30</f>
        <v>21999.829</v>
      </c>
      <c r="L30" s="105">
        <f>C30*4</f>
        <v>22280</v>
      </c>
      <c r="M30" s="106"/>
      <c r="N30" s="107">
        <v>146756</v>
      </c>
      <c r="O30" s="108"/>
    </row>
    <row r="31" ht="25.5" customHeight="1" spans="1:15">
      <c r="A31" s="11"/>
      <c r="B31" s="49"/>
      <c r="C31" s="50"/>
      <c r="D31" s="19"/>
      <c r="E31" s="50"/>
      <c r="F31" s="51"/>
      <c r="G31" s="52"/>
      <c r="H31" s="53"/>
      <c r="I31" s="109"/>
      <c r="J31" s="37"/>
      <c r="K31" s="50"/>
      <c r="L31" s="37"/>
      <c r="M31" s="36"/>
      <c r="N31" s="110"/>
      <c r="O31" s="108"/>
    </row>
    <row r="32" ht="15.6" spans="1:15">
      <c r="A32" s="54" t="s">
        <v>51</v>
      </c>
      <c r="B32" s="55">
        <v>4</v>
      </c>
      <c r="C32" s="56">
        <f>SUM(C28:C31)</f>
        <v>17092</v>
      </c>
      <c r="D32" s="57"/>
      <c r="E32" s="57"/>
      <c r="F32" s="56"/>
      <c r="G32" s="56">
        <f>SUM(G28:G31)</f>
        <v>4273</v>
      </c>
      <c r="H32" s="56">
        <f>SUM(H28:H31)</f>
        <v>10770.658</v>
      </c>
      <c r="I32" s="56">
        <f>SUM(I28:I31)</f>
        <v>34184</v>
      </c>
      <c r="J32" s="56">
        <v>7307</v>
      </c>
      <c r="K32" s="56">
        <f>SUM(K28:K31)</f>
        <v>66319.658</v>
      </c>
      <c r="L32" s="56">
        <f>SUM(L28:L31)</f>
        <v>68368</v>
      </c>
      <c r="M32" s="56">
        <f>SUM(M28:M31)</f>
        <v>0</v>
      </c>
      <c r="N32" s="56">
        <f>SUM(N28:N31)</f>
        <v>448860</v>
      </c>
      <c r="O32" s="101"/>
    </row>
    <row r="33" spans="9:9">
      <c r="I33" t="s">
        <v>52</v>
      </c>
    </row>
    <row r="36" ht="15.6" spans="2:2">
      <c r="B36" s="58" t="s">
        <v>53</v>
      </c>
    </row>
  </sheetData>
  <mergeCells count="88">
    <mergeCell ref="F5:G5"/>
    <mergeCell ref="H5:I5"/>
    <mergeCell ref="J5:L5"/>
    <mergeCell ref="F6:G6"/>
    <mergeCell ref="H6:I6"/>
    <mergeCell ref="F7:G7"/>
    <mergeCell ref="H7:I7"/>
    <mergeCell ref="I8:J8"/>
    <mergeCell ref="K8:M8"/>
    <mergeCell ref="O8:P8"/>
    <mergeCell ref="Q8:R8"/>
    <mergeCell ref="A9:S9"/>
    <mergeCell ref="I10:J10"/>
    <mergeCell ref="K10:M10"/>
    <mergeCell ref="N10:O10"/>
    <mergeCell ref="P10:Q10"/>
    <mergeCell ref="A11:S11"/>
    <mergeCell ref="I12:J12"/>
    <mergeCell ref="K12:M12"/>
    <mergeCell ref="N12:O12"/>
    <mergeCell ref="P12:Q12"/>
    <mergeCell ref="I13:J13"/>
    <mergeCell ref="K13:M13"/>
    <mergeCell ref="N13:O13"/>
    <mergeCell ref="P13:Q13"/>
    <mergeCell ref="I14:J14"/>
    <mergeCell ref="K14:M14"/>
    <mergeCell ref="N14:O14"/>
    <mergeCell ref="P14:Q14"/>
    <mergeCell ref="I15:J15"/>
    <mergeCell ref="K15:M15"/>
    <mergeCell ref="N15:O15"/>
    <mergeCell ref="P15:Q15"/>
    <mergeCell ref="I16:J16"/>
    <mergeCell ref="K16:M16"/>
    <mergeCell ref="N16:O16"/>
    <mergeCell ref="P16:Q16"/>
    <mergeCell ref="I17:J17"/>
    <mergeCell ref="K17:L17"/>
    <mergeCell ref="N17:O17"/>
    <mergeCell ref="P17:Q17"/>
    <mergeCell ref="K18:M18"/>
    <mergeCell ref="N18:O18"/>
    <mergeCell ref="P18:Q18"/>
    <mergeCell ref="A19:S19"/>
    <mergeCell ref="A20:B20"/>
    <mergeCell ref="I20:J20"/>
    <mergeCell ref="K20:M20"/>
    <mergeCell ref="N20:O20"/>
    <mergeCell ref="P20:Q20"/>
    <mergeCell ref="A21:B21"/>
    <mergeCell ref="I21:J21"/>
    <mergeCell ref="K21:M21"/>
    <mergeCell ref="N21:O21"/>
    <mergeCell ref="P21:Q21"/>
    <mergeCell ref="H27:I27"/>
    <mergeCell ref="L27:M27"/>
    <mergeCell ref="L28:M28"/>
    <mergeCell ref="L29:M29"/>
    <mergeCell ref="A5:A7"/>
    <mergeCell ref="A25:A26"/>
    <mergeCell ref="A30:A31"/>
    <mergeCell ref="B30:B31"/>
    <mergeCell ref="C25:C26"/>
    <mergeCell ref="C30:C31"/>
    <mergeCell ref="D5:D7"/>
    <mergeCell ref="D30:D31"/>
    <mergeCell ref="E30:E31"/>
    <mergeCell ref="F30:F31"/>
    <mergeCell ref="G30:G31"/>
    <mergeCell ref="H30:H31"/>
    <mergeCell ref="I30:I31"/>
    <mergeCell ref="J30:J31"/>
    <mergeCell ref="K25:K26"/>
    <mergeCell ref="K30:K31"/>
    <mergeCell ref="L25:L26"/>
    <mergeCell ref="L30:L31"/>
    <mergeCell ref="N30:N31"/>
    <mergeCell ref="O30:O31"/>
    <mergeCell ref="S5:S7"/>
    <mergeCell ref="M5:N7"/>
    <mergeCell ref="O5:P7"/>
    <mergeCell ref="Q5:R7"/>
    <mergeCell ref="J6:L7"/>
    <mergeCell ref="M25:O26"/>
    <mergeCell ref="D25:E26"/>
    <mergeCell ref="F25:G26"/>
    <mergeCell ref="I25:J26"/>
  </mergeCells>
  <pageMargins left="0.196850393700787" right="0.196850393700787" top="0.78740157480315" bottom="0.196850393700787" header="0.31496062992126" footer="0.3149606299212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Администрация МО ССП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с 01 08 2024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</dc:creator>
  <cp:lastModifiedBy>Анна Лисина</cp:lastModifiedBy>
  <dcterms:created xsi:type="dcterms:W3CDTF">2013-10-23T07:28:00Z</dcterms:created>
  <cp:lastPrinted>2018-12-03T10:12:00Z</cp:lastPrinted>
  <dcterms:modified xsi:type="dcterms:W3CDTF">2024-08-28T08:25:57Z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0A23775A487A4E819B9665DDB957656F_13</vt:lpwstr>
  </property>
  <property fmtid="{D5CDD505-2E9C-101B-9397-08002B2CF9AE}" pid="3" name="KSOProductBuildVer">
    <vt:lpwstr>1049-12.2.0.17562</vt:lpwstr>
  </property>
</Properties>
</file>